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VO 2020\GIRALTOVCE 1.ex ante\SO 01_02\SÚŤAŽ december\Vysvetlenie SP č. 11\"/>
    </mc:Choice>
  </mc:AlternateContent>
  <xr:revisionPtr revIDLastSave="0" documentId="13_ncr:1_{A42BAEB8-28DF-4AFA-9208-FB37E21888C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kapitulácia" sheetId="1" r:id="rId1"/>
    <sheet name="Krycí list stavby" sheetId="2" r:id="rId2"/>
    <sheet name="Kryci_list 29846" sheetId="3" r:id="rId3"/>
    <sheet name="Rekap 29846" sheetId="4" r:id="rId4"/>
    <sheet name="SO 29846" sheetId="5" r:id="rId5"/>
    <sheet name="Kryci_list 29847" sheetId="6" r:id="rId6"/>
    <sheet name="Rekap 29847" sheetId="7" r:id="rId7"/>
    <sheet name="SO 29847" sheetId="8" r:id="rId8"/>
  </sheets>
  <definedNames>
    <definedName name="_xlnm.Print_Titles" localSheetId="3">'Rekap 29846'!$9:$9</definedName>
    <definedName name="_xlnm.Print_Titles" localSheetId="6">'Rekap 29847'!$9:$9</definedName>
    <definedName name="_xlnm.Print_Titles" localSheetId="4">'SO 29846'!$8:$8</definedName>
    <definedName name="_xlnm.Print_Titles" localSheetId="7">'SO 29847'!$8:$8</definedName>
  </definedNames>
  <calcPr calcId="181029"/>
</workbook>
</file>

<file path=xl/calcChain.xml><?xml version="1.0" encoding="utf-8"?>
<calcChain xmlns="http://schemas.openxmlformats.org/spreadsheetml/2006/main">
  <c r="V160" i="8" l="1"/>
  <c r="S159" i="8"/>
  <c r="M159" i="8"/>
  <c r="L159" i="8"/>
  <c r="K159" i="8"/>
  <c r="J159" i="8"/>
  <c r="I159" i="8"/>
  <c r="F19" i="2" l="1"/>
  <c r="E19" i="2"/>
  <c r="D19" i="2"/>
  <c r="F9" i="1"/>
  <c r="J16" i="2" s="1"/>
  <c r="D9" i="1"/>
  <c r="J18" i="2" s="1"/>
  <c r="Z308" i="8"/>
  <c r="J17" i="6" s="1"/>
  <c r="V305" i="8"/>
  <c r="F41" i="7" s="1"/>
  <c r="K304" i="8"/>
  <c r="J304" i="8"/>
  <c r="S304" i="8"/>
  <c r="S305" i="8" s="1"/>
  <c r="E41" i="7" s="1"/>
  <c r="M304" i="8"/>
  <c r="M305" i="8" s="1"/>
  <c r="C41" i="7" s="1"/>
  <c r="L304" i="8"/>
  <c r="L305" i="8" s="1"/>
  <c r="B41" i="7" s="1"/>
  <c r="I304" i="8"/>
  <c r="I305" i="8" s="1"/>
  <c r="D41" i="7" s="1"/>
  <c r="V301" i="8"/>
  <c r="K300" i="8"/>
  <c r="J300" i="8"/>
  <c r="S300" i="8"/>
  <c r="S301" i="8" s="1"/>
  <c r="E40" i="7" s="1"/>
  <c r="M300" i="8"/>
  <c r="L300" i="8"/>
  <c r="I300" i="8"/>
  <c r="V294" i="8"/>
  <c r="F36" i="7" s="1"/>
  <c r="K293" i="8"/>
  <c r="J293" i="8"/>
  <c r="S293" i="8"/>
  <c r="M293" i="8"/>
  <c r="L293" i="8"/>
  <c r="I293" i="8"/>
  <c r="K292" i="8"/>
  <c r="J292" i="8"/>
  <c r="S292" i="8"/>
  <c r="M292" i="8"/>
  <c r="L292" i="8"/>
  <c r="I292" i="8"/>
  <c r="K291" i="8"/>
  <c r="J291" i="8"/>
  <c r="S291" i="8"/>
  <c r="M291" i="8"/>
  <c r="L291" i="8"/>
  <c r="I291" i="8"/>
  <c r="K290" i="8"/>
  <c r="J290" i="8"/>
  <c r="S290" i="8"/>
  <c r="M290" i="8"/>
  <c r="L290" i="8"/>
  <c r="I290" i="8"/>
  <c r="V287" i="8"/>
  <c r="F35" i="7" s="1"/>
  <c r="K286" i="8"/>
  <c r="J286" i="8"/>
  <c r="S286" i="8"/>
  <c r="M286" i="8"/>
  <c r="L286" i="8"/>
  <c r="I286" i="8"/>
  <c r="K285" i="8"/>
  <c r="J285" i="8"/>
  <c r="S285" i="8"/>
  <c r="M285" i="8"/>
  <c r="L285" i="8"/>
  <c r="I285" i="8"/>
  <c r="K284" i="8"/>
  <c r="J284" i="8"/>
  <c r="S284" i="8"/>
  <c r="S287" i="8" s="1"/>
  <c r="E35" i="7" s="1"/>
  <c r="M284" i="8"/>
  <c r="L284" i="8"/>
  <c r="I284" i="8"/>
  <c r="V281" i="8"/>
  <c r="F34" i="7" s="1"/>
  <c r="K280" i="8"/>
  <c r="J280" i="8"/>
  <c r="S280" i="8"/>
  <c r="M280" i="8"/>
  <c r="L280" i="8"/>
  <c r="I280" i="8"/>
  <c r="K279" i="8"/>
  <c r="J279" i="8"/>
  <c r="S279" i="8"/>
  <c r="M279" i="8"/>
  <c r="L279" i="8"/>
  <c r="I279" i="8"/>
  <c r="K278" i="8"/>
  <c r="J278" i="8"/>
  <c r="S278" i="8"/>
  <c r="M278" i="8"/>
  <c r="L278" i="8"/>
  <c r="I278" i="8"/>
  <c r="K277" i="8"/>
  <c r="J277" i="8"/>
  <c r="S277" i="8"/>
  <c r="M277" i="8"/>
  <c r="L277" i="8"/>
  <c r="I277" i="8"/>
  <c r="I281" i="8" s="1"/>
  <c r="D34" i="7" s="1"/>
  <c r="V274" i="8"/>
  <c r="F33" i="7" s="1"/>
  <c r="K273" i="8"/>
  <c r="J273" i="8"/>
  <c r="S273" i="8"/>
  <c r="M273" i="8"/>
  <c r="L273" i="8"/>
  <c r="I273" i="8"/>
  <c r="K272" i="8"/>
  <c r="J272" i="8"/>
  <c r="S272" i="8"/>
  <c r="M272" i="8"/>
  <c r="L272" i="8"/>
  <c r="I272" i="8"/>
  <c r="K271" i="8"/>
  <c r="J271" i="8"/>
  <c r="S271" i="8"/>
  <c r="M271" i="8"/>
  <c r="L271" i="8"/>
  <c r="I271" i="8"/>
  <c r="K270" i="8"/>
  <c r="J270" i="8"/>
  <c r="S270" i="8"/>
  <c r="M270" i="8"/>
  <c r="L270" i="8"/>
  <c r="I270" i="8"/>
  <c r="K269" i="8"/>
  <c r="J269" i="8"/>
  <c r="S269" i="8"/>
  <c r="M269" i="8"/>
  <c r="L269" i="8"/>
  <c r="I269" i="8"/>
  <c r="K268" i="8"/>
  <c r="J268" i="8"/>
  <c r="S268" i="8"/>
  <c r="M268" i="8"/>
  <c r="L268" i="8"/>
  <c r="G274" i="8" s="1"/>
  <c r="I268" i="8"/>
  <c r="V265" i="8"/>
  <c r="F32" i="7" s="1"/>
  <c r="K264" i="8"/>
  <c r="J264" i="8"/>
  <c r="S264" i="8"/>
  <c r="M264" i="8"/>
  <c r="L264" i="8"/>
  <c r="I264" i="8"/>
  <c r="K263" i="8"/>
  <c r="J263" i="8"/>
  <c r="S263" i="8"/>
  <c r="M263" i="8"/>
  <c r="L263" i="8"/>
  <c r="I263" i="8"/>
  <c r="K262" i="8"/>
  <c r="J262" i="8"/>
  <c r="S262" i="8"/>
  <c r="M262" i="8"/>
  <c r="L262" i="8"/>
  <c r="I262" i="8"/>
  <c r="K261" i="8"/>
  <c r="J261" i="8"/>
  <c r="S261" i="8"/>
  <c r="M261" i="8"/>
  <c r="L261" i="8"/>
  <c r="I261" i="8"/>
  <c r="K260" i="8"/>
  <c r="J260" i="8"/>
  <c r="S260" i="8"/>
  <c r="M260" i="8"/>
  <c r="L260" i="8"/>
  <c r="I260" i="8"/>
  <c r="K259" i="8"/>
  <c r="J259" i="8"/>
  <c r="S259" i="8"/>
  <c r="M259" i="8"/>
  <c r="L259" i="8"/>
  <c r="I259" i="8"/>
  <c r="K258" i="8"/>
  <c r="J258" i="8"/>
  <c r="S258" i="8"/>
  <c r="M258" i="8"/>
  <c r="L258" i="8"/>
  <c r="I258" i="8"/>
  <c r="K257" i="8"/>
  <c r="J257" i="8"/>
  <c r="S257" i="8"/>
  <c r="M257" i="8"/>
  <c r="L257" i="8"/>
  <c r="I257" i="8"/>
  <c r="K256" i="8"/>
  <c r="J256" i="8"/>
  <c r="S256" i="8"/>
  <c r="M256" i="8"/>
  <c r="L256" i="8"/>
  <c r="I256" i="8"/>
  <c r="K255" i="8"/>
  <c r="J255" i="8"/>
  <c r="S255" i="8"/>
  <c r="M255" i="8"/>
  <c r="L255" i="8"/>
  <c r="I255" i="8"/>
  <c r="K254" i="8"/>
  <c r="J254" i="8"/>
  <c r="S254" i="8"/>
  <c r="M254" i="8"/>
  <c r="L254" i="8"/>
  <c r="I254" i="8"/>
  <c r="K253" i="8"/>
  <c r="J253" i="8"/>
  <c r="S253" i="8"/>
  <c r="M253" i="8"/>
  <c r="L253" i="8"/>
  <c r="I253" i="8"/>
  <c r="K252" i="8"/>
  <c r="J252" i="8"/>
  <c r="S252" i="8"/>
  <c r="M252" i="8"/>
  <c r="L252" i="8"/>
  <c r="I252" i="8"/>
  <c r="K251" i="8"/>
  <c r="J251" i="8"/>
  <c r="S251" i="8"/>
  <c r="M251" i="8"/>
  <c r="L251" i="8"/>
  <c r="I251" i="8"/>
  <c r="K250" i="8"/>
  <c r="J250" i="8"/>
  <c r="S250" i="8"/>
  <c r="M250" i="8"/>
  <c r="L250" i="8"/>
  <c r="I250" i="8"/>
  <c r="K249" i="8"/>
  <c r="J249" i="8"/>
  <c r="S249" i="8"/>
  <c r="M249" i="8"/>
  <c r="L249" i="8"/>
  <c r="I249" i="8"/>
  <c r="K248" i="8"/>
  <c r="J248" i="8"/>
  <c r="S248" i="8"/>
  <c r="M248" i="8"/>
  <c r="L248" i="8"/>
  <c r="I248" i="8"/>
  <c r="K247" i="8"/>
  <c r="J247" i="8"/>
  <c r="S247" i="8"/>
  <c r="M247" i="8"/>
  <c r="L247" i="8"/>
  <c r="I247" i="8"/>
  <c r="K246" i="8"/>
  <c r="J246" i="8"/>
  <c r="S246" i="8"/>
  <c r="M246" i="8"/>
  <c r="L246" i="8"/>
  <c r="I246" i="8"/>
  <c r="K245" i="8"/>
  <c r="J245" i="8"/>
  <c r="S245" i="8"/>
  <c r="M245" i="8"/>
  <c r="L245" i="8"/>
  <c r="I245" i="8"/>
  <c r="K244" i="8"/>
  <c r="J244" i="8"/>
  <c r="S244" i="8"/>
  <c r="M244" i="8"/>
  <c r="L244" i="8"/>
  <c r="I244" i="8"/>
  <c r="K243" i="8"/>
  <c r="J243" i="8"/>
  <c r="S243" i="8"/>
  <c r="M243" i="8"/>
  <c r="L243" i="8"/>
  <c r="I243" i="8"/>
  <c r="K242" i="8"/>
  <c r="J242" i="8"/>
  <c r="S242" i="8"/>
  <c r="M242" i="8"/>
  <c r="L242" i="8"/>
  <c r="I242" i="8"/>
  <c r="K241" i="8"/>
  <c r="J241" i="8"/>
  <c r="S241" i="8"/>
  <c r="M241" i="8"/>
  <c r="L241" i="8"/>
  <c r="I241" i="8"/>
  <c r="K240" i="8"/>
  <c r="J240" i="8"/>
  <c r="S240" i="8"/>
  <c r="M240" i="8"/>
  <c r="L240" i="8"/>
  <c r="I240" i="8"/>
  <c r="K239" i="8"/>
  <c r="J239" i="8"/>
  <c r="S239" i="8"/>
  <c r="M239" i="8"/>
  <c r="L239" i="8"/>
  <c r="I239" i="8"/>
  <c r="K238" i="8"/>
  <c r="J238" i="8"/>
  <c r="S238" i="8"/>
  <c r="M238" i="8"/>
  <c r="L238" i="8"/>
  <c r="I238" i="8"/>
  <c r="K237" i="8"/>
  <c r="J237" i="8"/>
  <c r="S237" i="8"/>
  <c r="M237" i="8"/>
  <c r="L237" i="8"/>
  <c r="I237" i="8"/>
  <c r="K236" i="8"/>
  <c r="J236" i="8"/>
  <c r="S236" i="8"/>
  <c r="M236" i="8"/>
  <c r="L236" i="8"/>
  <c r="I236" i="8"/>
  <c r="K235" i="8"/>
  <c r="J235" i="8"/>
  <c r="S235" i="8"/>
  <c r="M235" i="8"/>
  <c r="L235" i="8"/>
  <c r="I235" i="8"/>
  <c r="K234" i="8"/>
  <c r="J234" i="8"/>
  <c r="S234" i="8"/>
  <c r="M234" i="8"/>
  <c r="L234" i="8"/>
  <c r="I234" i="8"/>
  <c r="K233" i="8"/>
  <c r="J233" i="8"/>
  <c r="S233" i="8"/>
  <c r="M233" i="8"/>
  <c r="L233" i="8"/>
  <c r="I233" i="8"/>
  <c r="K232" i="8"/>
  <c r="J232" i="8"/>
  <c r="S232" i="8"/>
  <c r="M232" i="8"/>
  <c r="L232" i="8"/>
  <c r="I232" i="8"/>
  <c r="V229" i="8"/>
  <c r="F31" i="7" s="1"/>
  <c r="K228" i="8"/>
  <c r="J228" i="8"/>
  <c r="S228" i="8"/>
  <c r="M228" i="8"/>
  <c r="L228" i="8"/>
  <c r="I228" i="8"/>
  <c r="K227" i="8"/>
  <c r="J227" i="8"/>
  <c r="S227" i="8"/>
  <c r="M227" i="8"/>
  <c r="L227" i="8"/>
  <c r="I227" i="8"/>
  <c r="K226" i="8"/>
  <c r="J226" i="8"/>
  <c r="S226" i="8"/>
  <c r="M226" i="8"/>
  <c r="L226" i="8"/>
  <c r="I226" i="8"/>
  <c r="K225" i="8"/>
  <c r="J225" i="8"/>
  <c r="S225" i="8"/>
  <c r="M225" i="8"/>
  <c r="L225" i="8"/>
  <c r="I225" i="8"/>
  <c r="K224" i="8"/>
  <c r="J224" i="8"/>
  <c r="S224" i="8"/>
  <c r="M224" i="8"/>
  <c r="L224" i="8"/>
  <c r="I224" i="8"/>
  <c r="K223" i="8"/>
  <c r="J223" i="8"/>
  <c r="S223" i="8"/>
  <c r="M223" i="8"/>
  <c r="L223" i="8"/>
  <c r="I223" i="8"/>
  <c r="K222" i="8"/>
  <c r="J222" i="8"/>
  <c r="S222" i="8"/>
  <c r="M222" i="8"/>
  <c r="L222" i="8"/>
  <c r="I222" i="8"/>
  <c r="K221" i="8"/>
  <c r="J221" i="8"/>
  <c r="S221" i="8"/>
  <c r="M221" i="8"/>
  <c r="L221" i="8"/>
  <c r="I221" i="8"/>
  <c r="K220" i="8"/>
  <c r="J220" i="8"/>
  <c r="S220" i="8"/>
  <c r="M220" i="8"/>
  <c r="L220" i="8"/>
  <c r="I220" i="8"/>
  <c r="K219" i="8"/>
  <c r="J219" i="8"/>
  <c r="S219" i="8"/>
  <c r="M219" i="8"/>
  <c r="L219" i="8"/>
  <c r="I219" i="8"/>
  <c r="K218" i="8"/>
  <c r="J218" i="8"/>
  <c r="S218" i="8"/>
  <c r="M218" i="8"/>
  <c r="L218" i="8"/>
  <c r="I218" i="8"/>
  <c r="K217" i="8"/>
  <c r="J217" i="8"/>
  <c r="S217" i="8"/>
  <c r="M217" i="8"/>
  <c r="L217" i="8"/>
  <c r="I217" i="8"/>
  <c r="K216" i="8"/>
  <c r="J216" i="8"/>
  <c r="S216" i="8"/>
  <c r="M216" i="8"/>
  <c r="L216" i="8"/>
  <c r="I216" i="8"/>
  <c r="K215" i="8"/>
  <c r="J215" i="8"/>
  <c r="S215" i="8"/>
  <c r="M215" i="8"/>
  <c r="L215" i="8"/>
  <c r="I215" i="8"/>
  <c r="K214" i="8"/>
  <c r="J214" i="8"/>
  <c r="S214" i="8"/>
  <c r="M214" i="8"/>
  <c r="L214" i="8"/>
  <c r="I214" i="8"/>
  <c r="K213" i="8"/>
  <c r="J213" i="8"/>
  <c r="S213" i="8"/>
  <c r="M213" i="8"/>
  <c r="L213" i="8"/>
  <c r="I213" i="8"/>
  <c r="K212" i="8"/>
  <c r="J212" i="8"/>
  <c r="S212" i="8"/>
  <c r="M212" i="8"/>
  <c r="L212" i="8"/>
  <c r="I212" i="8"/>
  <c r="K211" i="8"/>
  <c r="J211" i="8"/>
  <c r="S211" i="8"/>
  <c r="M211" i="8"/>
  <c r="L211" i="8"/>
  <c r="I211" i="8"/>
  <c r="K210" i="8"/>
  <c r="J210" i="8"/>
  <c r="S210" i="8"/>
  <c r="M210" i="8"/>
  <c r="L210" i="8"/>
  <c r="I210" i="8"/>
  <c r="K209" i="8"/>
  <c r="J209" i="8"/>
  <c r="S209" i="8"/>
  <c r="M209" i="8"/>
  <c r="L209" i="8"/>
  <c r="I209" i="8"/>
  <c r="K208" i="8"/>
  <c r="J208" i="8"/>
  <c r="S208" i="8"/>
  <c r="M208" i="8"/>
  <c r="L208" i="8"/>
  <c r="I208" i="8"/>
  <c r="V205" i="8"/>
  <c r="F30" i="7" s="1"/>
  <c r="K204" i="8"/>
  <c r="J204" i="8"/>
  <c r="S204" i="8"/>
  <c r="M204" i="8"/>
  <c r="L204" i="8"/>
  <c r="I204" i="8"/>
  <c r="K203" i="8"/>
  <c r="J203" i="8"/>
  <c r="S203" i="8"/>
  <c r="M203" i="8"/>
  <c r="L203" i="8"/>
  <c r="I203" i="8"/>
  <c r="K202" i="8"/>
  <c r="J202" i="8"/>
  <c r="S202" i="8"/>
  <c r="M202" i="8"/>
  <c r="L202" i="8"/>
  <c r="I202" i="8"/>
  <c r="K201" i="8"/>
  <c r="J201" i="8"/>
  <c r="S201" i="8"/>
  <c r="M201" i="8"/>
  <c r="L201" i="8"/>
  <c r="I201" i="8"/>
  <c r="K200" i="8"/>
  <c r="J200" i="8"/>
  <c r="S200" i="8"/>
  <c r="M200" i="8"/>
  <c r="L200" i="8"/>
  <c r="I200" i="8"/>
  <c r="K199" i="8"/>
  <c r="J199" i="8"/>
  <c r="S199" i="8"/>
  <c r="M199" i="8"/>
  <c r="L199" i="8"/>
  <c r="I199" i="8"/>
  <c r="I205" i="8" s="1"/>
  <c r="D30" i="7" s="1"/>
  <c r="V196" i="8"/>
  <c r="F29" i="7" s="1"/>
  <c r="K195" i="8"/>
  <c r="J195" i="8"/>
  <c r="S195" i="8"/>
  <c r="M195" i="8"/>
  <c r="L195" i="8"/>
  <c r="I195" i="8"/>
  <c r="K194" i="8"/>
  <c r="J194" i="8"/>
  <c r="S194" i="8"/>
  <c r="M194" i="8"/>
  <c r="L194" i="8"/>
  <c r="I194" i="8"/>
  <c r="K193" i="8"/>
  <c r="J193" i="8"/>
  <c r="S193" i="8"/>
  <c r="M193" i="8"/>
  <c r="L193" i="8"/>
  <c r="I193" i="8"/>
  <c r="K192" i="8"/>
  <c r="J192" i="8"/>
  <c r="S192" i="8"/>
  <c r="M192" i="8"/>
  <c r="L192" i="8"/>
  <c r="G196" i="8" s="1"/>
  <c r="I192" i="8"/>
  <c r="V189" i="8"/>
  <c r="F28" i="7" s="1"/>
  <c r="K188" i="8"/>
  <c r="J188" i="8"/>
  <c r="S188" i="8"/>
  <c r="M188" i="8"/>
  <c r="L188" i="8"/>
  <c r="I188" i="8"/>
  <c r="K187" i="8"/>
  <c r="J187" i="8"/>
  <c r="S187" i="8"/>
  <c r="M187" i="8"/>
  <c r="L187" i="8"/>
  <c r="I187" i="8"/>
  <c r="K186" i="8"/>
  <c r="J186" i="8"/>
  <c r="S186" i="8"/>
  <c r="M186" i="8"/>
  <c r="L186" i="8"/>
  <c r="I186" i="8"/>
  <c r="I189" i="8" s="1"/>
  <c r="D28" i="7" s="1"/>
  <c r="V183" i="8"/>
  <c r="F27" i="7" s="1"/>
  <c r="K182" i="8"/>
  <c r="J182" i="8"/>
  <c r="S182" i="8"/>
  <c r="S183" i="8" s="1"/>
  <c r="E27" i="7" s="1"/>
  <c r="M182" i="8"/>
  <c r="H183" i="8" s="1"/>
  <c r="L182" i="8"/>
  <c r="G183" i="8" s="1"/>
  <c r="I182" i="8"/>
  <c r="I183" i="8" s="1"/>
  <c r="D27" i="7" s="1"/>
  <c r="V179" i="8"/>
  <c r="F26" i="7" s="1"/>
  <c r="K178" i="8"/>
  <c r="J178" i="8"/>
  <c r="S178" i="8"/>
  <c r="S179" i="8" s="1"/>
  <c r="E26" i="7" s="1"/>
  <c r="M178" i="8"/>
  <c r="H179" i="8" s="1"/>
  <c r="L178" i="8"/>
  <c r="G179" i="8" s="1"/>
  <c r="I178" i="8"/>
  <c r="I179" i="8" s="1"/>
  <c r="D26" i="7" s="1"/>
  <c r="V175" i="8"/>
  <c r="F25" i="7" s="1"/>
  <c r="K174" i="8"/>
  <c r="J174" i="8"/>
  <c r="S174" i="8"/>
  <c r="M174" i="8"/>
  <c r="L174" i="8"/>
  <c r="I174" i="8"/>
  <c r="K173" i="8"/>
  <c r="J173" i="8"/>
  <c r="S173" i="8"/>
  <c r="S175" i="8" s="1"/>
  <c r="E25" i="7" s="1"/>
  <c r="M173" i="8"/>
  <c r="L173" i="8"/>
  <c r="I173" i="8"/>
  <c r="V170" i="8"/>
  <c r="F24" i="7" s="1"/>
  <c r="K169" i="8"/>
  <c r="J169" i="8"/>
  <c r="S169" i="8"/>
  <c r="M169" i="8"/>
  <c r="L169" i="8"/>
  <c r="I169" i="8"/>
  <c r="K168" i="8"/>
  <c r="J168" i="8"/>
  <c r="S168" i="8"/>
  <c r="M168" i="8"/>
  <c r="L168" i="8"/>
  <c r="I168" i="8"/>
  <c r="K167" i="8"/>
  <c r="J167" i="8"/>
  <c r="S167" i="8"/>
  <c r="M167" i="8"/>
  <c r="L167" i="8"/>
  <c r="I167" i="8"/>
  <c r="K166" i="8"/>
  <c r="J166" i="8"/>
  <c r="S166" i="8"/>
  <c r="M166" i="8"/>
  <c r="L166" i="8"/>
  <c r="I166" i="8"/>
  <c r="K165" i="8"/>
  <c r="J165" i="8"/>
  <c r="S165" i="8"/>
  <c r="M165" i="8"/>
  <c r="L165" i="8"/>
  <c r="I165" i="8"/>
  <c r="K164" i="8"/>
  <c r="J164" i="8"/>
  <c r="S164" i="8"/>
  <c r="M164" i="8"/>
  <c r="L164" i="8"/>
  <c r="I164" i="8"/>
  <c r="K163" i="8"/>
  <c r="J163" i="8"/>
  <c r="S163" i="8"/>
  <c r="M163" i="8"/>
  <c r="L163" i="8"/>
  <c r="G170" i="8" s="1"/>
  <c r="I163" i="8"/>
  <c r="F23" i="7"/>
  <c r="K158" i="8"/>
  <c r="J158" i="8"/>
  <c r="S158" i="8"/>
  <c r="M158" i="8"/>
  <c r="L158" i="8"/>
  <c r="I158" i="8"/>
  <c r="K157" i="8"/>
  <c r="J157" i="8"/>
  <c r="S157" i="8"/>
  <c r="M157" i="8"/>
  <c r="H160" i="8" s="1"/>
  <c r="L157" i="8"/>
  <c r="I157" i="8"/>
  <c r="V154" i="8"/>
  <c r="K153" i="8"/>
  <c r="J153" i="8"/>
  <c r="S153" i="8"/>
  <c r="M153" i="8"/>
  <c r="L153" i="8"/>
  <c r="I153" i="8"/>
  <c r="K152" i="8"/>
  <c r="J152" i="8"/>
  <c r="S152" i="8"/>
  <c r="M152" i="8"/>
  <c r="L152" i="8"/>
  <c r="I152" i="8"/>
  <c r="K151" i="8"/>
  <c r="J151" i="8"/>
  <c r="S151" i="8"/>
  <c r="M151" i="8"/>
  <c r="L151" i="8"/>
  <c r="I151" i="8"/>
  <c r="V145" i="8"/>
  <c r="F18" i="7" s="1"/>
  <c r="K144" i="8"/>
  <c r="J144" i="8"/>
  <c r="S144" i="8"/>
  <c r="S145" i="8" s="1"/>
  <c r="E18" i="7" s="1"/>
  <c r="M144" i="8"/>
  <c r="H145" i="8" s="1"/>
  <c r="L144" i="8"/>
  <c r="G145" i="8" s="1"/>
  <c r="I144" i="8"/>
  <c r="I145" i="8" s="1"/>
  <c r="D18" i="7" s="1"/>
  <c r="V141" i="8"/>
  <c r="F17" i="7" s="1"/>
  <c r="K140" i="8"/>
  <c r="J140" i="8"/>
  <c r="S140" i="8"/>
  <c r="M140" i="8"/>
  <c r="L140" i="8"/>
  <c r="I140" i="8"/>
  <c r="K139" i="8"/>
  <c r="J139" i="8"/>
  <c r="S139" i="8"/>
  <c r="M139" i="8"/>
  <c r="L139" i="8"/>
  <c r="I139" i="8"/>
  <c r="K138" i="8"/>
  <c r="J138" i="8"/>
  <c r="S138" i="8"/>
  <c r="M138" i="8"/>
  <c r="L138" i="8"/>
  <c r="I138" i="8"/>
  <c r="K137" i="8"/>
  <c r="J137" i="8"/>
  <c r="S137" i="8"/>
  <c r="M137" i="8"/>
  <c r="L137" i="8"/>
  <c r="I137" i="8"/>
  <c r="K136" i="8"/>
  <c r="J136" i="8"/>
  <c r="S136" i="8"/>
  <c r="M136" i="8"/>
  <c r="L136" i="8"/>
  <c r="I136" i="8"/>
  <c r="K135" i="8"/>
  <c r="J135" i="8"/>
  <c r="S135" i="8"/>
  <c r="M135" i="8"/>
  <c r="L135" i="8"/>
  <c r="I135" i="8"/>
  <c r="K134" i="8"/>
  <c r="J134" i="8"/>
  <c r="S134" i="8"/>
  <c r="M134" i="8"/>
  <c r="L134" i="8"/>
  <c r="I134" i="8"/>
  <c r="K133" i="8"/>
  <c r="J133" i="8"/>
  <c r="S133" i="8"/>
  <c r="M133" i="8"/>
  <c r="L133" i="8"/>
  <c r="I133" i="8"/>
  <c r="K132" i="8"/>
  <c r="J132" i="8"/>
  <c r="S132" i="8"/>
  <c r="M132" i="8"/>
  <c r="L132" i="8"/>
  <c r="I132" i="8"/>
  <c r="K131" i="8"/>
  <c r="J131" i="8"/>
  <c r="S131" i="8"/>
  <c r="M131" i="8"/>
  <c r="L131" i="8"/>
  <c r="I131" i="8"/>
  <c r="K130" i="8"/>
  <c r="J130" i="8"/>
  <c r="S130" i="8"/>
  <c r="M130" i="8"/>
  <c r="L130" i="8"/>
  <c r="I130" i="8"/>
  <c r="K129" i="8"/>
  <c r="J129" i="8"/>
  <c r="S129" i="8"/>
  <c r="M129" i="8"/>
  <c r="L129" i="8"/>
  <c r="I129" i="8"/>
  <c r="K128" i="8"/>
  <c r="J128" i="8"/>
  <c r="S128" i="8"/>
  <c r="M128" i="8"/>
  <c r="L128" i="8"/>
  <c r="I128" i="8"/>
  <c r="K127" i="8"/>
  <c r="J127" i="8"/>
  <c r="S127" i="8"/>
  <c r="M127" i="8"/>
  <c r="L127" i="8"/>
  <c r="I127" i="8"/>
  <c r="K126" i="8"/>
  <c r="J126" i="8"/>
  <c r="S126" i="8"/>
  <c r="M126" i="8"/>
  <c r="L126" i="8"/>
  <c r="I126" i="8"/>
  <c r="K125" i="8"/>
  <c r="J125" i="8"/>
  <c r="S125" i="8"/>
  <c r="M125" i="8"/>
  <c r="L125" i="8"/>
  <c r="I125" i="8"/>
  <c r="K124" i="8"/>
  <c r="J124" i="8"/>
  <c r="S124" i="8"/>
  <c r="M124" i="8"/>
  <c r="L124" i="8"/>
  <c r="I124" i="8"/>
  <c r="K123" i="8"/>
  <c r="J123" i="8"/>
  <c r="S123" i="8"/>
  <c r="M123" i="8"/>
  <c r="L123" i="8"/>
  <c r="I123" i="8"/>
  <c r="K122" i="8"/>
  <c r="J122" i="8"/>
  <c r="S122" i="8"/>
  <c r="M122" i="8"/>
  <c r="L122" i="8"/>
  <c r="I122" i="8"/>
  <c r="K121" i="8"/>
  <c r="J121" i="8"/>
  <c r="S121" i="8"/>
  <c r="M121" i="8"/>
  <c r="L121" i="8"/>
  <c r="I121" i="8"/>
  <c r="K120" i="8"/>
  <c r="J120" i="8"/>
  <c r="S120" i="8"/>
  <c r="M120" i="8"/>
  <c r="L120" i="8"/>
  <c r="I120" i="8"/>
  <c r="K119" i="8"/>
  <c r="J119" i="8"/>
  <c r="S119" i="8"/>
  <c r="M119" i="8"/>
  <c r="L119" i="8"/>
  <c r="I119" i="8"/>
  <c r="K118" i="8"/>
  <c r="J118" i="8"/>
  <c r="S118" i="8"/>
  <c r="M118" i="8"/>
  <c r="L118" i="8"/>
  <c r="I118" i="8"/>
  <c r="K117" i="8"/>
  <c r="J117" i="8"/>
  <c r="S117" i="8"/>
  <c r="M117" i="8"/>
  <c r="L117" i="8"/>
  <c r="I117" i="8"/>
  <c r="K116" i="8"/>
  <c r="J116" i="8"/>
  <c r="S116" i="8"/>
  <c r="M116" i="8"/>
  <c r="L116" i="8"/>
  <c r="I116" i="8"/>
  <c r="K115" i="8"/>
  <c r="J115" i="8"/>
  <c r="S115" i="8"/>
  <c r="M115" i="8"/>
  <c r="L115" i="8"/>
  <c r="I115" i="8"/>
  <c r="K114" i="8"/>
  <c r="J114" i="8"/>
  <c r="S114" i="8"/>
  <c r="M114" i="8"/>
  <c r="L114" i="8"/>
  <c r="I114" i="8"/>
  <c r="K113" i="8"/>
  <c r="J113" i="8"/>
  <c r="S113" i="8"/>
  <c r="M113" i="8"/>
  <c r="L113" i="8"/>
  <c r="I113" i="8"/>
  <c r="K112" i="8"/>
  <c r="J112" i="8"/>
  <c r="S112" i="8"/>
  <c r="M112" i="8"/>
  <c r="L112" i="8"/>
  <c r="I112" i="8"/>
  <c r="K111" i="8"/>
  <c r="J111" i="8"/>
  <c r="S111" i="8"/>
  <c r="M111" i="8"/>
  <c r="L111" i="8"/>
  <c r="I111" i="8"/>
  <c r="K110" i="8"/>
  <c r="J110" i="8"/>
  <c r="S110" i="8"/>
  <c r="M110" i="8"/>
  <c r="L110" i="8"/>
  <c r="I110" i="8"/>
  <c r="K109" i="8"/>
  <c r="J109" i="8"/>
  <c r="S109" i="8"/>
  <c r="M109" i="8"/>
  <c r="L109" i="8"/>
  <c r="I109" i="8"/>
  <c r="K108" i="8"/>
  <c r="J108" i="8"/>
  <c r="S108" i="8"/>
  <c r="M108" i="8"/>
  <c r="L108" i="8"/>
  <c r="I108" i="8"/>
  <c r="K107" i="8"/>
  <c r="J107" i="8"/>
  <c r="S107" i="8"/>
  <c r="M107" i="8"/>
  <c r="L107" i="8"/>
  <c r="I107" i="8"/>
  <c r="K106" i="8"/>
  <c r="J106" i="8"/>
  <c r="S106" i="8"/>
  <c r="M106" i="8"/>
  <c r="L106" i="8"/>
  <c r="I106" i="8"/>
  <c r="K105" i="8"/>
  <c r="J105" i="8"/>
  <c r="S105" i="8"/>
  <c r="M105" i="8"/>
  <c r="L105" i="8"/>
  <c r="I105" i="8"/>
  <c r="K104" i="8"/>
  <c r="J104" i="8"/>
  <c r="S104" i="8"/>
  <c r="M104" i="8"/>
  <c r="L104" i="8"/>
  <c r="I104" i="8"/>
  <c r="K103" i="8"/>
  <c r="J103" i="8"/>
  <c r="S103" i="8"/>
  <c r="M103" i="8"/>
  <c r="L103" i="8"/>
  <c r="I103" i="8"/>
  <c r="K102" i="8"/>
  <c r="J102" i="8"/>
  <c r="S102" i="8"/>
  <c r="M102" i="8"/>
  <c r="L102" i="8"/>
  <c r="I102" i="8"/>
  <c r="K101" i="8"/>
  <c r="J101" i="8"/>
  <c r="S101" i="8"/>
  <c r="M101" i="8"/>
  <c r="L101" i="8"/>
  <c r="I101" i="8"/>
  <c r="K100" i="8"/>
  <c r="J100" i="8"/>
  <c r="S100" i="8"/>
  <c r="M100" i="8"/>
  <c r="L100" i="8"/>
  <c r="I100" i="8"/>
  <c r="K99" i="8"/>
  <c r="J99" i="8"/>
  <c r="S99" i="8"/>
  <c r="M99" i="8"/>
  <c r="L99" i="8"/>
  <c r="I99" i="8"/>
  <c r="K98" i="8"/>
  <c r="J98" i="8"/>
  <c r="S98" i="8"/>
  <c r="S141" i="8" s="1"/>
  <c r="E17" i="7" s="1"/>
  <c r="M98" i="8"/>
  <c r="L98" i="8"/>
  <c r="I98" i="8"/>
  <c r="V95" i="8"/>
  <c r="F16" i="7" s="1"/>
  <c r="K94" i="8"/>
  <c r="J94" i="8"/>
  <c r="S94" i="8"/>
  <c r="M94" i="8"/>
  <c r="L94" i="8"/>
  <c r="I94" i="8"/>
  <c r="K93" i="8"/>
  <c r="J93" i="8"/>
  <c r="S93" i="8"/>
  <c r="M93" i="8"/>
  <c r="L93" i="8"/>
  <c r="I93" i="8"/>
  <c r="K92" i="8"/>
  <c r="J92" i="8"/>
  <c r="S92" i="8"/>
  <c r="M92" i="8"/>
  <c r="L92" i="8"/>
  <c r="I92" i="8"/>
  <c r="K91" i="8"/>
  <c r="J91" i="8"/>
  <c r="S91" i="8"/>
  <c r="M91" i="8"/>
  <c r="L91" i="8"/>
  <c r="I91" i="8"/>
  <c r="K90" i="8"/>
  <c r="J90" i="8"/>
  <c r="S90" i="8"/>
  <c r="M90" i="8"/>
  <c r="L90" i="8"/>
  <c r="I90" i="8"/>
  <c r="K89" i="8"/>
  <c r="J89" i="8"/>
  <c r="S89" i="8"/>
  <c r="M89" i="8"/>
  <c r="L89" i="8"/>
  <c r="I89" i="8"/>
  <c r="K88" i="8"/>
  <c r="J88" i="8"/>
  <c r="S88" i="8"/>
  <c r="M88" i="8"/>
  <c r="L88" i="8"/>
  <c r="I88" i="8"/>
  <c r="K87" i="8"/>
  <c r="J87" i="8"/>
  <c r="S87" i="8"/>
  <c r="M87" i="8"/>
  <c r="L87" i="8"/>
  <c r="I87" i="8"/>
  <c r="K86" i="8"/>
  <c r="J86" i="8"/>
  <c r="S86" i="8"/>
  <c r="M86" i="8"/>
  <c r="L86" i="8"/>
  <c r="I86" i="8"/>
  <c r="K85" i="8"/>
  <c r="J85" i="8"/>
  <c r="S85" i="8"/>
  <c r="M85" i="8"/>
  <c r="L85" i="8"/>
  <c r="I85" i="8"/>
  <c r="K84" i="8"/>
  <c r="J84" i="8"/>
  <c r="S84" i="8"/>
  <c r="M84" i="8"/>
  <c r="L84" i="8"/>
  <c r="I84" i="8"/>
  <c r="K83" i="8"/>
  <c r="J83" i="8"/>
  <c r="S83" i="8"/>
  <c r="M83" i="8"/>
  <c r="L83" i="8"/>
  <c r="I83" i="8"/>
  <c r="K82" i="8"/>
  <c r="J82" i="8"/>
  <c r="S82" i="8"/>
  <c r="M82" i="8"/>
  <c r="L82" i="8"/>
  <c r="I82" i="8"/>
  <c r="K81" i="8"/>
  <c r="J81" i="8"/>
  <c r="S81" i="8"/>
  <c r="M81" i="8"/>
  <c r="L81" i="8"/>
  <c r="I81" i="8"/>
  <c r="K80" i="8"/>
  <c r="J80" i="8"/>
  <c r="S80" i="8"/>
  <c r="M80" i="8"/>
  <c r="L80" i="8"/>
  <c r="I80" i="8"/>
  <c r="K79" i="8"/>
  <c r="J79" i="8"/>
  <c r="S79" i="8"/>
  <c r="M79" i="8"/>
  <c r="L79" i="8"/>
  <c r="I79" i="8"/>
  <c r="K78" i="8"/>
  <c r="J78" i="8"/>
  <c r="S78" i="8"/>
  <c r="M78" i="8"/>
  <c r="L78" i="8"/>
  <c r="I78" i="8"/>
  <c r="K77" i="8"/>
  <c r="J77" i="8"/>
  <c r="S77" i="8"/>
  <c r="M77" i="8"/>
  <c r="L77" i="8"/>
  <c r="I77" i="8"/>
  <c r="K76" i="8"/>
  <c r="J76" i="8"/>
  <c r="S76" i="8"/>
  <c r="M76" i="8"/>
  <c r="L76" i="8"/>
  <c r="I76" i="8"/>
  <c r="K75" i="8"/>
  <c r="J75" i="8"/>
  <c r="S75" i="8"/>
  <c r="M75" i="8"/>
  <c r="L75" i="8"/>
  <c r="I75" i="8"/>
  <c r="K74" i="8"/>
  <c r="J74" i="8"/>
  <c r="S74" i="8"/>
  <c r="M74" i="8"/>
  <c r="L74" i="8"/>
  <c r="I74" i="8"/>
  <c r="K73" i="8"/>
  <c r="J73" i="8"/>
  <c r="S73" i="8"/>
  <c r="M73" i="8"/>
  <c r="L73" i="8"/>
  <c r="I73" i="8"/>
  <c r="K72" i="8"/>
  <c r="J72" i="8"/>
  <c r="S72" i="8"/>
  <c r="M72" i="8"/>
  <c r="L72" i="8"/>
  <c r="I72" i="8"/>
  <c r="K71" i="8"/>
  <c r="J71" i="8"/>
  <c r="S71" i="8"/>
  <c r="M71" i="8"/>
  <c r="L71" i="8"/>
  <c r="I71" i="8"/>
  <c r="K70" i="8"/>
  <c r="J70" i="8"/>
  <c r="S70" i="8"/>
  <c r="M70" i="8"/>
  <c r="L70" i="8"/>
  <c r="I70" i="8"/>
  <c r="K69" i="8"/>
  <c r="J69" i="8"/>
  <c r="S69" i="8"/>
  <c r="M69" i="8"/>
  <c r="L69" i="8"/>
  <c r="I69" i="8"/>
  <c r="K68" i="8"/>
  <c r="J68" i="8"/>
  <c r="S68" i="8"/>
  <c r="M68" i="8"/>
  <c r="L68" i="8"/>
  <c r="I68" i="8"/>
  <c r="K67" i="8"/>
  <c r="J67" i="8"/>
  <c r="S67" i="8"/>
  <c r="M67" i="8"/>
  <c r="L67" i="8"/>
  <c r="I67" i="8"/>
  <c r="K66" i="8"/>
  <c r="J66" i="8"/>
  <c r="S66" i="8"/>
  <c r="M66" i="8"/>
  <c r="H95" i="8" s="1"/>
  <c r="L66" i="8"/>
  <c r="I66" i="8"/>
  <c r="V63" i="8"/>
  <c r="F15" i="7" s="1"/>
  <c r="K62" i="8"/>
  <c r="J62" i="8"/>
  <c r="S62" i="8"/>
  <c r="S63" i="8" s="1"/>
  <c r="E15" i="7" s="1"/>
  <c r="M62" i="8"/>
  <c r="H63" i="8" s="1"/>
  <c r="L62" i="8"/>
  <c r="G63" i="8" s="1"/>
  <c r="I62" i="8"/>
  <c r="I63" i="8" s="1"/>
  <c r="D15" i="7" s="1"/>
  <c r="V59" i="8"/>
  <c r="F14" i="7" s="1"/>
  <c r="K58" i="8"/>
  <c r="J58" i="8"/>
  <c r="S58" i="8"/>
  <c r="M58" i="8"/>
  <c r="L58" i="8"/>
  <c r="I58" i="8"/>
  <c r="K57" i="8"/>
  <c r="J57" i="8"/>
  <c r="S57" i="8"/>
  <c r="M57" i="8"/>
  <c r="L57" i="8"/>
  <c r="I57" i="8"/>
  <c r="K56" i="8"/>
  <c r="J56" i="8"/>
  <c r="S56" i="8"/>
  <c r="M56" i="8"/>
  <c r="L56" i="8"/>
  <c r="I56" i="8"/>
  <c r="K55" i="8"/>
  <c r="J55" i="8"/>
  <c r="S55" i="8"/>
  <c r="M55" i="8"/>
  <c r="L55" i="8"/>
  <c r="I55" i="8"/>
  <c r="K54" i="8"/>
  <c r="J54" i="8"/>
  <c r="S54" i="8"/>
  <c r="M54" i="8"/>
  <c r="L54" i="8"/>
  <c r="I54" i="8"/>
  <c r="K53" i="8"/>
  <c r="J53" i="8"/>
  <c r="S53" i="8"/>
  <c r="M53" i="8"/>
  <c r="L53" i="8"/>
  <c r="I53" i="8"/>
  <c r="K52" i="8"/>
  <c r="J52" i="8"/>
  <c r="S52" i="8"/>
  <c r="M52" i="8"/>
  <c r="L52" i="8"/>
  <c r="I52" i="8"/>
  <c r="K51" i="8"/>
  <c r="J51" i="8"/>
  <c r="S51" i="8"/>
  <c r="M51" i="8"/>
  <c r="L51" i="8"/>
  <c r="I51" i="8"/>
  <c r="K50" i="8"/>
  <c r="J50" i="8"/>
  <c r="S50" i="8"/>
  <c r="M50" i="8"/>
  <c r="L50" i="8"/>
  <c r="I50" i="8"/>
  <c r="K49" i="8"/>
  <c r="J49" i="8"/>
  <c r="S49" i="8"/>
  <c r="M49" i="8"/>
  <c r="L49" i="8"/>
  <c r="I49" i="8"/>
  <c r="V46" i="8"/>
  <c r="F13" i="7" s="1"/>
  <c r="K45" i="8"/>
  <c r="J45" i="8"/>
  <c r="S45" i="8"/>
  <c r="M45" i="8"/>
  <c r="L45" i="8"/>
  <c r="I45" i="8"/>
  <c r="K44" i="8"/>
  <c r="J44" i="8"/>
  <c r="S44" i="8"/>
  <c r="M44" i="8"/>
  <c r="L44" i="8"/>
  <c r="I44" i="8"/>
  <c r="K43" i="8"/>
  <c r="J43" i="8"/>
  <c r="S43" i="8"/>
  <c r="M43" i="8"/>
  <c r="L43" i="8"/>
  <c r="I43" i="8"/>
  <c r="K42" i="8"/>
  <c r="J42" i="8"/>
  <c r="S42" i="8"/>
  <c r="M42" i="8"/>
  <c r="L42" i="8"/>
  <c r="I42" i="8"/>
  <c r="K41" i="8"/>
  <c r="J41" i="8"/>
  <c r="S41" i="8"/>
  <c r="M41" i="8"/>
  <c r="L41" i="8"/>
  <c r="I41" i="8"/>
  <c r="K40" i="8"/>
  <c r="J40" i="8"/>
  <c r="S40" i="8"/>
  <c r="M40" i="8"/>
  <c r="L40" i="8"/>
  <c r="I40" i="8"/>
  <c r="K39" i="8"/>
  <c r="J39" i="8"/>
  <c r="S39" i="8"/>
  <c r="M39" i="8"/>
  <c r="L39" i="8"/>
  <c r="I39" i="8"/>
  <c r="K38" i="8"/>
  <c r="J38" i="8"/>
  <c r="S38" i="8"/>
  <c r="M38" i="8"/>
  <c r="L38" i="8"/>
  <c r="I38" i="8"/>
  <c r="K37" i="8"/>
  <c r="J37" i="8"/>
  <c r="S37" i="8"/>
  <c r="M37" i="8"/>
  <c r="L37" i="8"/>
  <c r="I37" i="8"/>
  <c r="K36" i="8"/>
  <c r="J36" i="8"/>
  <c r="S36" i="8"/>
  <c r="M36" i="8"/>
  <c r="L36" i="8"/>
  <c r="I36" i="8"/>
  <c r="K35" i="8"/>
  <c r="J35" i="8"/>
  <c r="S35" i="8"/>
  <c r="M35" i="8"/>
  <c r="L35" i="8"/>
  <c r="I35" i="8"/>
  <c r="K34" i="8"/>
  <c r="J34" i="8"/>
  <c r="S34" i="8"/>
  <c r="M34" i="8"/>
  <c r="L34" i="8"/>
  <c r="I34" i="8"/>
  <c r="K33" i="8"/>
  <c r="J33" i="8"/>
  <c r="S33" i="8"/>
  <c r="M33" i="8"/>
  <c r="L33" i="8"/>
  <c r="I33" i="8"/>
  <c r="K32" i="8"/>
  <c r="J32" i="8"/>
  <c r="S32" i="8"/>
  <c r="M32" i="8"/>
  <c r="L32" i="8"/>
  <c r="I32" i="8"/>
  <c r="K31" i="8"/>
  <c r="J31" i="8"/>
  <c r="S31" i="8"/>
  <c r="M31" i="8"/>
  <c r="L31" i="8"/>
  <c r="I31" i="8"/>
  <c r="K30" i="8"/>
  <c r="J30" i="8"/>
  <c r="S30" i="8"/>
  <c r="M30" i="8"/>
  <c r="L30" i="8"/>
  <c r="I30" i="8"/>
  <c r="K29" i="8"/>
  <c r="J29" i="8"/>
  <c r="S29" i="8"/>
  <c r="M29" i="8"/>
  <c r="L29" i="8"/>
  <c r="I29" i="8"/>
  <c r="K28" i="8"/>
  <c r="J28" i="8"/>
  <c r="S28" i="8"/>
  <c r="M28" i="8"/>
  <c r="L28" i="8"/>
  <c r="I28" i="8"/>
  <c r="K27" i="8"/>
  <c r="J27" i="8"/>
  <c r="S27" i="8"/>
  <c r="M27" i="8"/>
  <c r="L27" i="8"/>
  <c r="I27" i="8"/>
  <c r="K26" i="8"/>
  <c r="J26" i="8"/>
  <c r="S26" i="8"/>
  <c r="S46" i="8" s="1"/>
  <c r="E13" i="7" s="1"/>
  <c r="M26" i="8"/>
  <c r="L26" i="8"/>
  <c r="I26" i="8"/>
  <c r="V23" i="8"/>
  <c r="F12" i="7" s="1"/>
  <c r="K22" i="8"/>
  <c r="J22" i="8"/>
  <c r="S22" i="8"/>
  <c r="M22" i="8"/>
  <c r="L22" i="8"/>
  <c r="I22" i="8"/>
  <c r="K21" i="8"/>
  <c r="J21" i="8"/>
  <c r="S21" i="8"/>
  <c r="M21" i="8"/>
  <c r="L21" i="8"/>
  <c r="I21" i="8"/>
  <c r="I23" i="8" s="1"/>
  <c r="D12" i="7" s="1"/>
  <c r="V18" i="8"/>
  <c r="K17" i="8"/>
  <c r="J17" i="8"/>
  <c r="S17" i="8"/>
  <c r="M17" i="8"/>
  <c r="L17" i="8"/>
  <c r="I17" i="8"/>
  <c r="K16" i="8"/>
  <c r="J16" i="8"/>
  <c r="S16" i="8"/>
  <c r="M16" i="8"/>
  <c r="L16" i="8"/>
  <c r="I16" i="8"/>
  <c r="K15" i="8"/>
  <c r="J15" i="8"/>
  <c r="S15" i="8"/>
  <c r="M15" i="8"/>
  <c r="L15" i="8"/>
  <c r="I15" i="8"/>
  <c r="K14" i="8"/>
  <c r="J14" i="8"/>
  <c r="S14" i="8"/>
  <c r="M14" i="8"/>
  <c r="L14" i="8"/>
  <c r="I14" i="8"/>
  <c r="K13" i="8"/>
  <c r="J13" i="8"/>
  <c r="S13" i="8"/>
  <c r="M13" i="8"/>
  <c r="L13" i="8"/>
  <c r="I13" i="8"/>
  <c r="K12" i="8"/>
  <c r="J12" i="8"/>
  <c r="S12" i="8"/>
  <c r="M12" i="8"/>
  <c r="L12" i="8"/>
  <c r="I12" i="8"/>
  <c r="K11" i="8"/>
  <c r="J11" i="8"/>
  <c r="S11" i="8"/>
  <c r="M11" i="8"/>
  <c r="L11" i="8"/>
  <c r="I11" i="8"/>
  <c r="Z381" i="5"/>
  <c r="J17" i="3" s="1"/>
  <c r="V378" i="5"/>
  <c r="F43" i="4" s="1"/>
  <c r="K377" i="5"/>
  <c r="J377" i="5"/>
  <c r="S377" i="5"/>
  <c r="S378" i="5" s="1"/>
  <c r="E43" i="4" s="1"/>
  <c r="M377" i="5"/>
  <c r="M378" i="5" s="1"/>
  <c r="C43" i="4" s="1"/>
  <c r="L377" i="5"/>
  <c r="L378" i="5" s="1"/>
  <c r="B43" i="4" s="1"/>
  <c r="I377" i="5"/>
  <c r="I378" i="5" s="1"/>
  <c r="D43" i="4" s="1"/>
  <c r="V374" i="5"/>
  <c r="V380" i="5" s="1"/>
  <c r="F44" i="4" s="1"/>
  <c r="K373" i="5"/>
  <c r="J373" i="5"/>
  <c r="S373" i="5"/>
  <c r="S374" i="5" s="1"/>
  <c r="E42" i="4" s="1"/>
  <c r="M373" i="5"/>
  <c r="L373" i="5"/>
  <c r="I373" i="5"/>
  <c r="V367" i="5"/>
  <c r="F38" i="4" s="1"/>
  <c r="K366" i="5"/>
  <c r="J366" i="5"/>
  <c r="S366" i="5"/>
  <c r="M366" i="5"/>
  <c r="L366" i="5"/>
  <c r="I366" i="5"/>
  <c r="K365" i="5"/>
  <c r="J365" i="5"/>
  <c r="S365" i="5"/>
  <c r="M365" i="5"/>
  <c r="L365" i="5"/>
  <c r="G367" i="5" s="1"/>
  <c r="I365" i="5"/>
  <c r="I367" i="5" s="1"/>
  <c r="D38" i="4" s="1"/>
  <c r="V362" i="5"/>
  <c r="F37" i="4" s="1"/>
  <c r="K361" i="5"/>
  <c r="J361" i="5"/>
  <c r="S361" i="5"/>
  <c r="M361" i="5"/>
  <c r="L361" i="5"/>
  <c r="I361" i="5"/>
  <c r="K360" i="5"/>
  <c r="J360" i="5"/>
  <c r="S360" i="5"/>
  <c r="M360" i="5"/>
  <c r="L360" i="5"/>
  <c r="I360" i="5"/>
  <c r="K359" i="5"/>
  <c r="J359" i="5"/>
  <c r="S359" i="5"/>
  <c r="M359" i="5"/>
  <c r="L359" i="5"/>
  <c r="I359" i="5"/>
  <c r="K358" i="5"/>
  <c r="J358" i="5"/>
  <c r="S358" i="5"/>
  <c r="M358" i="5"/>
  <c r="H362" i="5" s="1"/>
  <c r="L358" i="5"/>
  <c r="G362" i="5" s="1"/>
  <c r="I358" i="5"/>
  <c r="V355" i="5"/>
  <c r="F36" i="4" s="1"/>
  <c r="K354" i="5"/>
  <c r="J354" i="5"/>
  <c r="S354" i="5"/>
  <c r="M354" i="5"/>
  <c r="L354" i="5"/>
  <c r="I354" i="5"/>
  <c r="K353" i="5"/>
  <c r="J353" i="5"/>
  <c r="S353" i="5"/>
  <c r="S355" i="5" s="1"/>
  <c r="E36" i="4" s="1"/>
  <c r="M353" i="5"/>
  <c r="H355" i="5" s="1"/>
  <c r="L353" i="5"/>
  <c r="I353" i="5"/>
  <c r="V350" i="5"/>
  <c r="F35" i="4" s="1"/>
  <c r="K349" i="5"/>
  <c r="J349" i="5"/>
  <c r="S349" i="5"/>
  <c r="M349" i="5"/>
  <c r="L349" i="5"/>
  <c r="I349" i="5"/>
  <c r="K348" i="5"/>
  <c r="J348" i="5"/>
  <c r="S348" i="5"/>
  <c r="M348" i="5"/>
  <c r="L348" i="5"/>
  <c r="I348" i="5"/>
  <c r="K347" i="5"/>
  <c r="J347" i="5"/>
  <c r="S347" i="5"/>
  <c r="M347" i="5"/>
  <c r="L347" i="5"/>
  <c r="I347" i="5"/>
  <c r="K346" i="5"/>
  <c r="J346" i="5"/>
  <c r="S346" i="5"/>
  <c r="S350" i="5" s="1"/>
  <c r="E35" i="4" s="1"/>
  <c r="M346" i="5"/>
  <c r="L346" i="5"/>
  <c r="I346" i="5"/>
  <c r="I350" i="5" s="1"/>
  <c r="D35" i="4" s="1"/>
  <c r="V343" i="5"/>
  <c r="F34" i="4" s="1"/>
  <c r="K342" i="5"/>
  <c r="J342" i="5"/>
  <c r="S342" i="5"/>
  <c r="M342" i="5"/>
  <c r="L342" i="5"/>
  <c r="I342" i="5"/>
  <c r="K341" i="5"/>
  <c r="J341" i="5"/>
  <c r="S341" i="5"/>
  <c r="M341" i="5"/>
  <c r="L341" i="5"/>
  <c r="G343" i="5" s="1"/>
  <c r="I341" i="5"/>
  <c r="I343" i="5" s="1"/>
  <c r="D34" i="4" s="1"/>
  <c r="F33" i="4"/>
  <c r="V338" i="5"/>
  <c r="K337" i="5"/>
  <c r="J337" i="5"/>
  <c r="S337" i="5"/>
  <c r="M337" i="5"/>
  <c r="L337" i="5"/>
  <c r="I337" i="5"/>
  <c r="K336" i="5"/>
  <c r="J336" i="5"/>
  <c r="S336" i="5"/>
  <c r="M336" i="5"/>
  <c r="L336" i="5"/>
  <c r="I336" i="5"/>
  <c r="K335" i="5"/>
  <c r="J335" i="5"/>
  <c r="S335" i="5"/>
  <c r="M335" i="5"/>
  <c r="L335" i="5"/>
  <c r="I335" i="5"/>
  <c r="K334" i="5"/>
  <c r="J334" i="5"/>
  <c r="S334" i="5"/>
  <c r="M334" i="5"/>
  <c r="L334" i="5"/>
  <c r="I334" i="5"/>
  <c r="K333" i="5"/>
  <c r="J333" i="5"/>
  <c r="S333" i="5"/>
  <c r="M333" i="5"/>
  <c r="L333" i="5"/>
  <c r="G338" i="5" s="1"/>
  <c r="I333" i="5"/>
  <c r="I338" i="5" s="1"/>
  <c r="D33" i="4" s="1"/>
  <c r="V330" i="5"/>
  <c r="F32" i="4" s="1"/>
  <c r="K329" i="5"/>
  <c r="J329" i="5"/>
  <c r="S329" i="5"/>
  <c r="M329" i="5"/>
  <c r="L329" i="5"/>
  <c r="I329" i="5"/>
  <c r="K328" i="5"/>
  <c r="J328" i="5"/>
  <c r="S328" i="5"/>
  <c r="M328" i="5"/>
  <c r="L328" i="5"/>
  <c r="I328" i="5"/>
  <c r="K327" i="5"/>
  <c r="J327" i="5"/>
  <c r="S327" i="5"/>
  <c r="M327" i="5"/>
  <c r="L327" i="5"/>
  <c r="I327" i="5"/>
  <c r="K326" i="5"/>
  <c r="J326" i="5"/>
  <c r="S326" i="5"/>
  <c r="M326" i="5"/>
  <c r="L326" i="5"/>
  <c r="I326" i="5"/>
  <c r="K325" i="5"/>
  <c r="J325" i="5"/>
  <c r="S325" i="5"/>
  <c r="M325" i="5"/>
  <c r="L325" i="5"/>
  <c r="I325" i="5"/>
  <c r="K324" i="5"/>
  <c r="J324" i="5"/>
  <c r="S324" i="5"/>
  <c r="M324" i="5"/>
  <c r="L324" i="5"/>
  <c r="I324" i="5"/>
  <c r="K323" i="5"/>
  <c r="J323" i="5"/>
  <c r="S323" i="5"/>
  <c r="M323" i="5"/>
  <c r="L323" i="5"/>
  <c r="I323" i="5"/>
  <c r="K322" i="5"/>
  <c r="J322" i="5"/>
  <c r="S322" i="5"/>
  <c r="M322" i="5"/>
  <c r="L322" i="5"/>
  <c r="I322" i="5"/>
  <c r="K321" i="5"/>
  <c r="J321" i="5"/>
  <c r="S321" i="5"/>
  <c r="M321" i="5"/>
  <c r="L321" i="5"/>
  <c r="I321" i="5"/>
  <c r="K320" i="5"/>
  <c r="J320" i="5"/>
  <c r="S320" i="5"/>
  <c r="M320" i="5"/>
  <c r="H330" i="5" s="1"/>
  <c r="L320" i="5"/>
  <c r="G330" i="5" s="1"/>
  <c r="I320" i="5"/>
  <c r="V317" i="5"/>
  <c r="F31" i="4" s="1"/>
  <c r="K316" i="5"/>
  <c r="J316" i="5"/>
  <c r="S316" i="5"/>
  <c r="M316" i="5"/>
  <c r="L316" i="5"/>
  <c r="I316" i="5"/>
  <c r="K315" i="5"/>
  <c r="J315" i="5"/>
  <c r="S315" i="5"/>
  <c r="M315" i="5"/>
  <c r="L315" i="5"/>
  <c r="I315" i="5"/>
  <c r="K314" i="5"/>
  <c r="J314" i="5"/>
  <c r="S314" i="5"/>
  <c r="M314" i="5"/>
  <c r="L314" i="5"/>
  <c r="I314" i="5"/>
  <c r="K313" i="5"/>
  <c r="J313" i="5"/>
  <c r="S313" i="5"/>
  <c r="M313" i="5"/>
  <c r="L313" i="5"/>
  <c r="I313" i="5"/>
  <c r="K312" i="5"/>
  <c r="J312" i="5"/>
  <c r="S312" i="5"/>
  <c r="M312" i="5"/>
  <c r="L312" i="5"/>
  <c r="I312" i="5"/>
  <c r="K311" i="5"/>
  <c r="J311" i="5"/>
  <c r="S311" i="5"/>
  <c r="M311" i="5"/>
  <c r="L311" i="5"/>
  <c r="I311" i="5"/>
  <c r="K310" i="5"/>
  <c r="J310" i="5"/>
  <c r="S310" i="5"/>
  <c r="M310" i="5"/>
  <c r="L310" i="5"/>
  <c r="I310" i="5"/>
  <c r="K309" i="5"/>
  <c r="J309" i="5"/>
  <c r="S309" i="5"/>
  <c r="M309" i="5"/>
  <c r="L309" i="5"/>
  <c r="I309" i="5"/>
  <c r="K308" i="5"/>
  <c r="J308" i="5"/>
  <c r="S308" i="5"/>
  <c r="M308" i="5"/>
  <c r="L308" i="5"/>
  <c r="I308" i="5"/>
  <c r="K307" i="5"/>
  <c r="J307" i="5"/>
  <c r="S307" i="5"/>
  <c r="M307" i="5"/>
  <c r="L307" i="5"/>
  <c r="I307" i="5"/>
  <c r="K306" i="5"/>
  <c r="J306" i="5"/>
  <c r="S306" i="5"/>
  <c r="M306" i="5"/>
  <c r="L306" i="5"/>
  <c r="I306" i="5"/>
  <c r="K305" i="5"/>
  <c r="J305" i="5"/>
  <c r="S305" i="5"/>
  <c r="M305" i="5"/>
  <c r="L305" i="5"/>
  <c r="I305" i="5"/>
  <c r="K304" i="5"/>
  <c r="J304" i="5"/>
  <c r="S304" i="5"/>
  <c r="M304" i="5"/>
  <c r="L304" i="5"/>
  <c r="I304" i="5"/>
  <c r="K303" i="5"/>
  <c r="J303" i="5"/>
  <c r="S303" i="5"/>
  <c r="M303" i="5"/>
  <c r="L303" i="5"/>
  <c r="I303" i="5"/>
  <c r="K302" i="5"/>
  <c r="J302" i="5"/>
  <c r="S302" i="5"/>
  <c r="M302" i="5"/>
  <c r="L302" i="5"/>
  <c r="I302" i="5"/>
  <c r="K301" i="5"/>
  <c r="J301" i="5"/>
  <c r="S301" i="5"/>
  <c r="M301" i="5"/>
  <c r="L301" i="5"/>
  <c r="I301" i="5"/>
  <c r="K300" i="5"/>
  <c r="J300" i="5"/>
  <c r="S300" i="5"/>
  <c r="M300" i="5"/>
  <c r="L300" i="5"/>
  <c r="I300" i="5"/>
  <c r="K299" i="5"/>
  <c r="J299" i="5"/>
  <c r="S299" i="5"/>
  <c r="M299" i="5"/>
  <c r="L299" i="5"/>
  <c r="I299" i="5"/>
  <c r="K298" i="5"/>
  <c r="J298" i="5"/>
  <c r="S298" i="5"/>
  <c r="M298" i="5"/>
  <c r="L298" i="5"/>
  <c r="I298" i="5"/>
  <c r="K297" i="5"/>
  <c r="J297" i="5"/>
  <c r="S297" i="5"/>
  <c r="M297" i="5"/>
  <c r="L297" i="5"/>
  <c r="I297" i="5"/>
  <c r="K296" i="5"/>
  <c r="J296" i="5"/>
  <c r="S296" i="5"/>
  <c r="M296" i="5"/>
  <c r="L296" i="5"/>
  <c r="I296" i="5"/>
  <c r="K295" i="5"/>
  <c r="J295" i="5"/>
  <c r="S295" i="5"/>
  <c r="M295" i="5"/>
  <c r="L295" i="5"/>
  <c r="I295" i="5"/>
  <c r="K294" i="5"/>
  <c r="J294" i="5"/>
  <c r="S294" i="5"/>
  <c r="M294" i="5"/>
  <c r="L294" i="5"/>
  <c r="I294" i="5"/>
  <c r="K293" i="5"/>
  <c r="J293" i="5"/>
  <c r="S293" i="5"/>
  <c r="M293" i="5"/>
  <c r="L293" i="5"/>
  <c r="I293" i="5"/>
  <c r="K292" i="5"/>
  <c r="J292" i="5"/>
  <c r="S292" i="5"/>
  <c r="M292" i="5"/>
  <c r="L292" i="5"/>
  <c r="I292" i="5"/>
  <c r="K291" i="5"/>
  <c r="J291" i="5"/>
  <c r="S291" i="5"/>
  <c r="M291" i="5"/>
  <c r="L291" i="5"/>
  <c r="I291" i="5"/>
  <c r="K290" i="5"/>
  <c r="J290" i="5"/>
  <c r="S290" i="5"/>
  <c r="M290" i="5"/>
  <c r="L290" i="5"/>
  <c r="I290" i="5"/>
  <c r="K289" i="5"/>
  <c r="J289" i="5"/>
  <c r="S289" i="5"/>
  <c r="M289" i="5"/>
  <c r="L289" i="5"/>
  <c r="I289" i="5"/>
  <c r="K288" i="5"/>
  <c r="J288" i="5"/>
  <c r="S288" i="5"/>
  <c r="M288" i="5"/>
  <c r="L288" i="5"/>
  <c r="I288" i="5"/>
  <c r="K287" i="5"/>
  <c r="J287" i="5"/>
  <c r="S287" i="5"/>
  <c r="M287" i="5"/>
  <c r="L287" i="5"/>
  <c r="I287" i="5"/>
  <c r="K286" i="5"/>
  <c r="J286" i="5"/>
  <c r="S286" i="5"/>
  <c r="M286" i="5"/>
  <c r="L286" i="5"/>
  <c r="I286" i="5"/>
  <c r="K285" i="5"/>
  <c r="J285" i="5"/>
  <c r="S285" i="5"/>
  <c r="M285" i="5"/>
  <c r="L285" i="5"/>
  <c r="I285" i="5"/>
  <c r="K284" i="5"/>
  <c r="J284" i="5"/>
  <c r="S284" i="5"/>
  <c r="M284" i="5"/>
  <c r="L284" i="5"/>
  <c r="I284" i="5"/>
  <c r="K283" i="5"/>
  <c r="J283" i="5"/>
  <c r="S283" i="5"/>
  <c r="M283" i="5"/>
  <c r="L283" i="5"/>
  <c r="I283" i="5"/>
  <c r="K282" i="5"/>
  <c r="J282" i="5"/>
  <c r="S282" i="5"/>
  <c r="M282" i="5"/>
  <c r="L282" i="5"/>
  <c r="I282" i="5"/>
  <c r="K281" i="5"/>
  <c r="J281" i="5"/>
  <c r="S281" i="5"/>
  <c r="S317" i="5" s="1"/>
  <c r="E31" i="4" s="1"/>
  <c r="M281" i="5"/>
  <c r="H317" i="5" s="1"/>
  <c r="L281" i="5"/>
  <c r="I281" i="5"/>
  <c r="V278" i="5"/>
  <c r="F30" i="4" s="1"/>
  <c r="K277" i="5"/>
  <c r="J277" i="5"/>
  <c r="S277" i="5"/>
  <c r="M277" i="5"/>
  <c r="L277" i="5"/>
  <c r="I277" i="5"/>
  <c r="K276" i="5"/>
  <c r="J276" i="5"/>
  <c r="S276" i="5"/>
  <c r="M276" i="5"/>
  <c r="L276" i="5"/>
  <c r="I276" i="5"/>
  <c r="K275" i="5"/>
  <c r="J275" i="5"/>
  <c r="S275" i="5"/>
  <c r="M275" i="5"/>
  <c r="L275" i="5"/>
  <c r="I275" i="5"/>
  <c r="K274" i="5"/>
  <c r="J274" i="5"/>
  <c r="S274" i="5"/>
  <c r="M274" i="5"/>
  <c r="L274" i="5"/>
  <c r="I274" i="5"/>
  <c r="K273" i="5"/>
  <c r="J273" i="5"/>
  <c r="S273" i="5"/>
  <c r="M273" i="5"/>
  <c r="L273" i="5"/>
  <c r="I273" i="5"/>
  <c r="K272" i="5"/>
  <c r="J272" i="5"/>
  <c r="S272" i="5"/>
  <c r="M272" i="5"/>
  <c r="L272" i="5"/>
  <c r="I272" i="5"/>
  <c r="K271" i="5"/>
  <c r="J271" i="5"/>
  <c r="S271" i="5"/>
  <c r="M271" i="5"/>
  <c r="L271" i="5"/>
  <c r="I271" i="5"/>
  <c r="K270" i="5"/>
  <c r="J270" i="5"/>
  <c r="S270" i="5"/>
  <c r="M270" i="5"/>
  <c r="L270" i="5"/>
  <c r="I270" i="5"/>
  <c r="K269" i="5"/>
  <c r="J269" i="5"/>
  <c r="S269" i="5"/>
  <c r="M269" i="5"/>
  <c r="L269" i="5"/>
  <c r="I269" i="5"/>
  <c r="K268" i="5"/>
  <c r="J268" i="5"/>
  <c r="S268" i="5"/>
  <c r="M268" i="5"/>
  <c r="L268" i="5"/>
  <c r="I268" i="5"/>
  <c r="K267" i="5"/>
  <c r="J267" i="5"/>
  <c r="S267" i="5"/>
  <c r="M267" i="5"/>
  <c r="L267" i="5"/>
  <c r="I267" i="5"/>
  <c r="K266" i="5"/>
  <c r="J266" i="5"/>
  <c r="S266" i="5"/>
  <c r="M266" i="5"/>
  <c r="L266" i="5"/>
  <c r="I266" i="5"/>
  <c r="K265" i="5"/>
  <c r="J265" i="5"/>
  <c r="S265" i="5"/>
  <c r="M265" i="5"/>
  <c r="H278" i="5" s="1"/>
  <c r="L265" i="5"/>
  <c r="L278" i="5" s="1"/>
  <c r="B30" i="4" s="1"/>
  <c r="I265" i="5"/>
  <c r="V262" i="5"/>
  <c r="F29" i="4" s="1"/>
  <c r="K261" i="5"/>
  <c r="J261" i="5"/>
  <c r="S261" i="5"/>
  <c r="M261" i="5"/>
  <c r="L261" i="5"/>
  <c r="I261" i="5"/>
  <c r="K260" i="5"/>
  <c r="J260" i="5"/>
  <c r="S260" i="5"/>
  <c r="M260" i="5"/>
  <c r="L260" i="5"/>
  <c r="I260" i="5"/>
  <c r="K259" i="5"/>
  <c r="J259" i="5"/>
  <c r="S259" i="5"/>
  <c r="M259" i="5"/>
  <c r="L259" i="5"/>
  <c r="I259" i="5"/>
  <c r="K258" i="5"/>
  <c r="J258" i="5"/>
  <c r="S258" i="5"/>
  <c r="M258" i="5"/>
  <c r="L258" i="5"/>
  <c r="I258" i="5"/>
  <c r="K257" i="5"/>
  <c r="J257" i="5"/>
  <c r="S257" i="5"/>
  <c r="M257" i="5"/>
  <c r="L257" i="5"/>
  <c r="I257" i="5"/>
  <c r="K256" i="5"/>
  <c r="J256" i="5"/>
  <c r="S256" i="5"/>
  <c r="M256" i="5"/>
  <c r="L256" i="5"/>
  <c r="I256" i="5"/>
  <c r="K255" i="5"/>
  <c r="J255" i="5"/>
  <c r="S255" i="5"/>
  <c r="M255" i="5"/>
  <c r="L255" i="5"/>
  <c r="G262" i="5" s="1"/>
  <c r="I255" i="5"/>
  <c r="I262" i="5" s="1"/>
  <c r="D29" i="4" s="1"/>
  <c r="V252" i="5"/>
  <c r="F28" i="4" s="1"/>
  <c r="K251" i="5"/>
  <c r="J251" i="5"/>
  <c r="S251" i="5"/>
  <c r="M251" i="5"/>
  <c r="L251" i="5"/>
  <c r="I251" i="5"/>
  <c r="K250" i="5"/>
  <c r="J250" i="5"/>
  <c r="S250" i="5"/>
  <c r="M250" i="5"/>
  <c r="L250" i="5"/>
  <c r="I250" i="5"/>
  <c r="K249" i="5"/>
  <c r="J249" i="5"/>
  <c r="S249" i="5"/>
  <c r="S252" i="5" s="1"/>
  <c r="E28" i="4" s="1"/>
  <c r="M249" i="5"/>
  <c r="L249" i="5"/>
  <c r="I249" i="5"/>
  <c r="I252" i="5" s="1"/>
  <c r="D28" i="4" s="1"/>
  <c r="V246" i="5"/>
  <c r="F27" i="4" s="1"/>
  <c r="K245" i="5"/>
  <c r="J245" i="5"/>
  <c r="S245" i="5"/>
  <c r="M245" i="5"/>
  <c r="L245" i="5"/>
  <c r="I245" i="5"/>
  <c r="K244" i="5"/>
  <c r="J244" i="5"/>
  <c r="S244" i="5"/>
  <c r="M244" i="5"/>
  <c r="L244" i="5"/>
  <c r="I244" i="5"/>
  <c r="K243" i="5"/>
  <c r="J243" i="5"/>
  <c r="S243" i="5"/>
  <c r="S246" i="5" s="1"/>
  <c r="E27" i="4" s="1"/>
  <c r="M243" i="5"/>
  <c r="H246" i="5" s="1"/>
  <c r="L243" i="5"/>
  <c r="I243" i="5"/>
  <c r="V240" i="5"/>
  <c r="F26" i="4" s="1"/>
  <c r="K239" i="5"/>
  <c r="J239" i="5"/>
  <c r="S239" i="5"/>
  <c r="S240" i="5" s="1"/>
  <c r="E26" i="4" s="1"/>
  <c r="M239" i="5"/>
  <c r="H240" i="5" s="1"/>
  <c r="L239" i="5"/>
  <c r="G240" i="5" s="1"/>
  <c r="I239" i="5"/>
  <c r="I240" i="5" s="1"/>
  <c r="D26" i="4" s="1"/>
  <c r="V236" i="5"/>
  <c r="F25" i="4" s="1"/>
  <c r="K235" i="5"/>
  <c r="J235" i="5"/>
  <c r="S235" i="5"/>
  <c r="S236" i="5" s="1"/>
  <c r="E25" i="4" s="1"/>
  <c r="M235" i="5"/>
  <c r="H236" i="5" s="1"/>
  <c r="L235" i="5"/>
  <c r="G236" i="5" s="1"/>
  <c r="I235" i="5"/>
  <c r="I236" i="5" s="1"/>
  <c r="D25" i="4" s="1"/>
  <c r="V232" i="5"/>
  <c r="F24" i="4" s="1"/>
  <c r="K231" i="5"/>
  <c r="J231" i="5"/>
  <c r="S231" i="5"/>
  <c r="M231" i="5"/>
  <c r="L231" i="5"/>
  <c r="I231" i="5"/>
  <c r="K230" i="5"/>
  <c r="J230" i="5"/>
  <c r="S230" i="5"/>
  <c r="M230" i="5"/>
  <c r="L230" i="5"/>
  <c r="I230" i="5"/>
  <c r="K229" i="5"/>
  <c r="J229" i="5"/>
  <c r="S229" i="5"/>
  <c r="M229" i="5"/>
  <c r="L229" i="5"/>
  <c r="I229" i="5"/>
  <c r="K228" i="5"/>
  <c r="J228" i="5"/>
  <c r="S228" i="5"/>
  <c r="M228" i="5"/>
  <c r="L228" i="5"/>
  <c r="I228" i="5"/>
  <c r="K227" i="5"/>
  <c r="J227" i="5"/>
  <c r="S227" i="5"/>
  <c r="M227" i="5"/>
  <c r="L227" i="5"/>
  <c r="I227" i="5"/>
  <c r="K226" i="5"/>
  <c r="J226" i="5"/>
  <c r="S226" i="5"/>
  <c r="M226" i="5"/>
  <c r="L226" i="5"/>
  <c r="I226" i="5"/>
  <c r="K225" i="5"/>
  <c r="J225" i="5"/>
  <c r="S225" i="5"/>
  <c r="M225" i="5"/>
  <c r="L225" i="5"/>
  <c r="I225" i="5"/>
  <c r="K224" i="5"/>
  <c r="J224" i="5"/>
  <c r="S224" i="5"/>
  <c r="M224" i="5"/>
  <c r="L224" i="5"/>
  <c r="I224" i="5"/>
  <c r="K223" i="5"/>
  <c r="J223" i="5"/>
  <c r="S223" i="5"/>
  <c r="M223" i="5"/>
  <c r="L223" i="5"/>
  <c r="I223" i="5"/>
  <c r="K222" i="5"/>
  <c r="J222" i="5"/>
  <c r="S222" i="5"/>
  <c r="M222" i="5"/>
  <c r="L222" i="5"/>
  <c r="I222" i="5"/>
  <c r="K221" i="5"/>
  <c r="J221" i="5"/>
  <c r="S221" i="5"/>
  <c r="S232" i="5" s="1"/>
  <c r="E24" i="4" s="1"/>
  <c r="M221" i="5"/>
  <c r="L221" i="5"/>
  <c r="I221" i="5"/>
  <c r="I232" i="5" s="1"/>
  <c r="D24" i="4" s="1"/>
  <c r="V218" i="5"/>
  <c r="F23" i="4" s="1"/>
  <c r="K217" i="5"/>
  <c r="J217" i="5"/>
  <c r="S217" i="5"/>
  <c r="M217" i="5"/>
  <c r="L217" i="5"/>
  <c r="I217" i="5"/>
  <c r="K216" i="5"/>
  <c r="J216" i="5"/>
  <c r="S216" i="5"/>
  <c r="M216" i="5"/>
  <c r="L216" i="5"/>
  <c r="I216" i="5"/>
  <c r="K215" i="5"/>
  <c r="J215" i="5"/>
  <c r="S215" i="5"/>
  <c r="M215" i="5"/>
  <c r="L215" i="5"/>
  <c r="I215" i="5"/>
  <c r="K214" i="5"/>
  <c r="J214" i="5"/>
  <c r="S214" i="5"/>
  <c r="M214" i="5"/>
  <c r="L214" i="5"/>
  <c r="I214" i="5"/>
  <c r="K213" i="5"/>
  <c r="J213" i="5"/>
  <c r="S213" i="5"/>
  <c r="M213" i="5"/>
  <c r="L213" i="5"/>
  <c r="I213" i="5"/>
  <c r="K212" i="5"/>
  <c r="J212" i="5"/>
  <c r="S212" i="5"/>
  <c r="M212" i="5"/>
  <c r="L212" i="5"/>
  <c r="I212" i="5"/>
  <c r="K211" i="5"/>
  <c r="J211" i="5"/>
  <c r="S211" i="5"/>
  <c r="M211" i="5"/>
  <c r="L211" i="5"/>
  <c r="I211" i="5"/>
  <c r="K210" i="5"/>
  <c r="J210" i="5"/>
  <c r="S210" i="5"/>
  <c r="M210" i="5"/>
  <c r="L210" i="5"/>
  <c r="I210" i="5"/>
  <c r="K209" i="5"/>
  <c r="J209" i="5"/>
  <c r="S209" i="5"/>
  <c r="M209" i="5"/>
  <c r="L209" i="5"/>
  <c r="I209" i="5"/>
  <c r="K208" i="5"/>
  <c r="J208" i="5"/>
  <c r="S208" i="5"/>
  <c r="M208" i="5"/>
  <c r="L208" i="5"/>
  <c r="I208" i="5"/>
  <c r="K207" i="5"/>
  <c r="J207" i="5"/>
  <c r="S207" i="5"/>
  <c r="M207" i="5"/>
  <c r="L207" i="5"/>
  <c r="I207" i="5"/>
  <c r="K206" i="5"/>
  <c r="J206" i="5"/>
  <c r="S206" i="5"/>
  <c r="M206" i="5"/>
  <c r="L206" i="5"/>
  <c r="I206" i="5"/>
  <c r="K205" i="5"/>
  <c r="J205" i="5"/>
  <c r="S205" i="5"/>
  <c r="S218" i="5" s="1"/>
  <c r="E23" i="4" s="1"/>
  <c r="M205" i="5"/>
  <c r="H218" i="5" s="1"/>
  <c r="L205" i="5"/>
  <c r="I205" i="5"/>
  <c r="V202" i="5"/>
  <c r="V369" i="5" s="1"/>
  <c r="F39" i="4" s="1"/>
  <c r="K201" i="5"/>
  <c r="J201" i="5"/>
  <c r="S201" i="5"/>
  <c r="M201" i="5"/>
  <c r="L201" i="5"/>
  <c r="I201" i="5"/>
  <c r="K200" i="5"/>
  <c r="J200" i="5"/>
  <c r="S200" i="5"/>
  <c r="M200" i="5"/>
  <c r="L200" i="5"/>
  <c r="I200" i="5"/>
  <c r="K199" i="5"/>
  <c r="J199" i="5"/>
  <c r="S199" i="5"/>
  <c r="M199" i="5"/>
  <c r="L199" i="5"/>
  <c r="I199" i="5"/>
  <c r="K198" i="5"/>
  <c r="J198" i="5"/>
  <c r="S198" i="5"/>
  <c r="M198" i="5"/>
  <c r="L198" i="5"/>
  <c r="I198" i="5"/>
  <c r="K197" i="5"/>
  <c r="J197" i="5"/>
  <c r="S197" i="5"/>
  <c r="M197" i="5"/>
  <c r="L197" i="5"/>
  <c r="I197" i="5"/>
  <c r="K196" i="5"/>
  <c r="J196" i="5"/>
  <c r="S196" i="5"/>
  <c r="M196" i="5"/>
  <c r="L196" i="5"/>
  <c r="I196" i="5"/>
  <c r="K195" i="5"/>
  <c r="J195" i="5"/>
  <c r="S195" i="5"/>
  <c r="M195" i="5"/>
  <c r="L195" i="5"/>
  <c r="I195" i="5"/>
  <c r="K194" i="5"/>
  <c r="J194" i="5"/>
  <c r="S194" i="5"/>
  <c r="M194" i="5"/>
  <c r="L194" i="5"/>
  <c r="I194" i="5"/>
  <c r="K193" i="5"/>
  <c r="J193" i="5"/>
  <c r="S193" i="5"/>
  <c r="M193" i="5"/>
  <c r="L193" i="5"/>
  <c r="I193" i="5"/>
  <c r="K192" i="5"/>
  <c r="J192" i="5"/>
  <c r="S192" i="5"/>
  <c r="M192" i="5"/>
  <c r="L192" i="5"/>
  <c r="I192" i="5"/>
  <c r="K191" i="5"/>
  <c r="J191" i="5"/>
  <c r="S191" i="5"/>
  <c r="M191" i="5"/>
  <c r="L191" i="5"/>
  <c r="I191" i="5"/>
  <c r="V185" i="5"/>
  <c r="F18" i="4" s="1"/>
  <c r="K184" i="5"/>
  <c r="J184" i="5"/>
  <c r="S184" i="5"/>
  <c r="S185" i="5" s="1"/>
  <c r="E18" i="4" s="1"/>
  <c r="M184" i="5"/>
  <c r="H185" i="5" s="1"/>
  <c r="L184" i="5"/>
  <c r="L185" i="5" s="1"/>
  <c r="B18" i="4" s="1"/>
  <c r="I184" i="5"/>
  <c r="I185" i="5" s="1"/>
  <c r="D18" i="4" s="1"/>
  <c r="V181" i="5"/>
  <c r="F17" i="4" s="1"/>
  <c r="K180" i="5"/>
  <c r="J180" i="5"/>
  <c r="S180" i="5"/>
  <c r="M180" i="5"/>
  <c r="L180" i="5"/>
  <c r="I180" i="5"/>
  <c r="K179" i="5"/>
  <c r="J179" i="5"/>
  <c r="S179" i="5"/>
  <c r="M179" i="5"/>
  <c r="L179" i="5"/>
  <c r="I179" i="5"/>
  <c r="K178" i="5"/>
  <c r="J178" i="5"/>
  <c r="S178" i="5"/>
  <c r="M178" i="5"/>
  <c r="L178" i="5"/>
  <c r="I178" i="5"/>
  <c r="K177" i="5"/>
  <c r="J177" i="5"/>
  <c r="S177" i="5"/>
  <c r="M177" i="5"/>
  <c r="L177" i="5"/>
  <c r="I177" i="5"/>
  <c r="K176" i="5"/>
  <c r="J176" i="5"/>
  <c r="S176" i="5"/>
  <c r="M176" i="5"/>
  <c r="L176" i="5"/>
  <c r="I176" i="5"/>
  <c r="K175" i="5"/>
  <c r="J175" i="5"/>
  <c r="S175" i="5"/>
  <c r="M175" i="5"/>
  <c r="L175" i="5"/>
  <c r="I175" i="5"/>
  <c r="K174" i="5"/>
  <c r="J174" i="5"/>
  <c r="S174" i="5"/>
  <c r="M174" i="5"/>
  <c r="L174" i="5"/>
  <c r="I174" i="5"/>
  <c r="K173" i="5"/>
  <c r="J173" i="5"/>
  <c r="S173" i="5"/>
  <c r="M173" i="5"/>
  <c r="L173" i="5"/>
  <c r="I173" i="5"/>
  <c r="K172" i="5"/>
  <c r="J172" i="5"/>
  <c r="S172" i="5"/>
  <c r="M172" i="5"/>
  <c r="L172" i="5"/>
  <c r="I172" i="5"/>
  <c r="K171" i="5"/>
  <c r="J171" i="5"/>
  <c r="S171" i="5"/>
  <c r="M171" i="5"/>
  <c r="L171" i="5"/>
  <c r="I171" i="5"/>
  <c r="K170" i="5"/>
  <c r="J170" i="5"/>
  <c r="S170" i="5"/>
  <c r="M170" i="5"/>
  <c r="L170" i="5"/>
  <c r="I170" i="5"/>
  <c r="K169" i="5"/>
  <c r="J169" i="5"/>
  <c r="S169" i="5"/>
  <c r="M169" i="5"/>
  <c r="L169" i="5"/>
  <c r="I169" i="5"/>
  <c r="K168" i="5"/>
  <c r="J168" i="5"/>
  <c r="S168" i="5"/>
  <c r="M168" i="5"/>
  <c r="L168" i="5"/>
  <c r="I168" i="5"/>
  <c r="K167" i="5"/>
  <c r="J167" i="5"/>
  <c r="S167" i="5"/>
  <c r="M167" i="5"/>
  <c r="L167" i="5"/>
  <c r="I167" i="5"/>
  <c r="K166" i="5"/>
  <c r="J166" i="5"/>
  <c r="S166" i="5"/>
  <c r="M166" i="5"/>
  <c r="L166" i="5"/>
  <c r="I166" i="5"/>
  <c r="K165" i="5"/>
  <c r="J165" i="5"/>
  <c r="S165" i="5"/>
  <c r="M165" i="5"/>
  <c r="L165" i="5"/>
  <c r="I165" i="5"/>
  <c r="K164" i="5"/>
  <c r="J164" i="5"/>
  <c r="S164" i="5"/>
  <c r="M164" i="5"/>
  <c r="L164" i="5"/>
  <c r="I164" i="5"/>
  <c r="K163" i="5"/>
  <c r="J163" i="5"/>
  <c r="S163" i="5"/>
  <c r="M163" i="5"/>
  <c r="L163" i="5"/>
  <c r="I163" i="5"/>
  <c r="K162" i="5"/>
  <c r="J162" i="5"/>
  <c r="S162" i="5"/>
  <c r="M162" i="5"/>
  <c r="L162" i="5"/>
  <c r="I162" i="5"/>
  <c r="K161" i="5"/>
  <c r="J161" i="5"/>
  <c r="S161" i="5"/>
  <c r="M161" i="5"/>
  <c r="L161" i="5"/>
  <c r="I161" i="5"/>
  <c r="K160" i="5"/>
  <c r="J160" i="5"/>
  <c r="S160" i="5"/>
  <c r="M160" i="5"/>
  <c r="L160" i="5"/>
  <c r="I160" i="5"/>
  <c r="K159" i="5"/>
  <c r="J159" i="5"/>
  <c r="S159" i="5"/>
  <c r="M159" i="5"/>
  <c r="L159" i="5"/>
  <c r="I159" i="5"/>
  <c r="K158" i="5"/>
  <c r="J158" i="5"/>
  <c r="S158" i="5"/>
  <c r="M158" i="5"/>
  <c r="L158" i="5"/>
  <c r="I158" i="5"/>
  <c r="K157" i="5"/>
  <c r="J157" i="5"/>
  <c r="S157" i="5"/>
  <c r="M157" i="5"/>
  <c r="L157" i="5"/>
  <c r="I157" i="5"/>
  <c r="K156" i="5"/>
  <c r="J156" i="5"/>
  <c r="S156" i="5"/>
  <c r="M156" i="5"/>
  <c r="L156" i="5"/>
  <c r="I156" i="5"/>
  <c r="K155" i="5"/>
  <c r="J155" i="5"/>
  <c r="S155" i="5"/>
  <c r="M155" i="5"/>
  <c r="L155" i="5"/>
  <c r="I155" i="5"/>
  <c r="K154" i="5"/>
  <c r="J154" i="5"/>
  <c r="S154" i="5"/>
  <c r="M154" i="5"/>
  <c r="L154" i="5"/>
  <c r="I154" i="5"/>
  <c r="K153" i="5"/>
  <c r="J153" i="5"/>
  <c r="S153" i="5"/>
  <c r="M153" i="5"/>
  <c r="L153" i="5"/>
  <c r="I153" i="5"/>
  <c r="K152" i="5"/>
  <c r="J152" i="5"/>
  <c r="S152" i="5"/>
  <c r="M152" i="5"/>
  <c r="L152" i="5"/>
  <c r="I152" i="5"/>
  <c r="K151" i="5"/>
  <c r="J151" i="5"/>
  <c r="S151" i="5"/>
  <c r="M151" i="5"/>
  <c r="L151" i="5"/>
  <c r="I151" i="5"/>
  <c r="K150" i="5"/>
  <c r="J150" i="5"/>
  <c r="S150" i="5"/>
  <c r="M150" i="5"/>
  <c r="L150" i="5"/>
  <c r="I150" i="5"/>
  <c r="K149" i="5"/>
  <c r="J149" i="5"/>
  <c r="S149" i="5"/>
  <c r="M149" i="5"/>
  <c r="L149" i="5"/>
  <c r="I149" i="5"/>
  <c r="K148" i="5"/>
  <c r="J148" i="5"/>
  <c r="S148" i="5"/>
  <c r="M148" i="5"/>
  <c r="L148" i="5"/>
  <c r="I148" i="5"/>
  <c r="K147" i="5"/>
  <c r="J147" i="5"/>
  <c r="S147" i="5"/>
  <c r="M147" i="5"/>
  <c r="L147" i="5"/>
  <c r="I147" i="5"/>
  <c r="K146" i="5"/>
  <c r="J146" i="5"/>
  <c r="S146" i="5"/>
  <c r="M146" i="5"/>
  <c r="L146" i="5"/>
  <c r="I146" i="5"/>
  <c r="K145" i="5"/>
  <c r="J145" i="5"/>
  <c r="S145" i="5"/>
  <c r="M145" i="5"/>
  <c r="L145" i="5"/>
  <c r="I145" i="5"/>
  <c r="K144" i="5"/>
  <c r="J144" i="5"/>
  <c r="S144" i="5"/>
  <c r="M144" i="5"/>
  <c r="L144" i="5"/>
  <c r="I144" i="5"/>
  <c r="K143" i="5"/>
  <c r="J143" i="5"/>
  <c r="S143" i="5"/>
  <c r="M143" i="5"/>
  <c r="L143" i="5"/>
  <c r="I143" i="5"/>
  <c r="K142" i="5"/>
  <c r="J142" i="5"/>
  <c r="S142" i="5"/>
  <c r="M142" i="5"/>
  <c r="L142" i="5"/>
  <c r="I142" i="5"/>
  <c r="K141" i="5"/>
  <c r="J141" i="5"/>
  <c r="S141" i="5"/>
  <c r="M141" i="5"/>
  <c r="L141" i="5"/>
  <c r="I141" i="5"/>
  <c r="K140" i="5"/>
  <c r="J140" i="5"/>
  <c r="S140" i="5"/>
  <c r="M140" i="5"/>
  <c r="L140" i="5"/>
  <c r="I140" i="5"/>
  <c r="K139" i="5"/>
  <c r="J139" i="5"/>
  <c r="S139" i="5"/>
  <c r="M139" i="5"/>
  <c r="L139" i="5"/>
  <c r="I139" i="5"/>
  <c r="K138" i="5"/>
  <c r="J138" i="5"/>
  <c r="S138" i="5"/>
  <c r="M138" i="5"/>
  <c r="L138" i="5"/>
  <c r="I138" i="5"/>
  <c r="K137" i="5"/>
  <c r="J137" i="5"/>
  <c r="S137" i="5"/>
  <c r="M137" i="5"/>
  <c r="L137" i="5"/>
  <c r="I137" i="5"/>
  <c r="K136" i="5"/>
  <c r="J136" i="5"/>
  <c r="S136" i="5"/>
  <c r="M136" i="5"/>
  <c r="L136" i="5"/>
  <c r="I136" i="5"/>
  <c r="K135" i="5"/>
  <c r="J135" i="5"/>
  <c r="S135" i="5"/>
  <c r="M135" i="5"/>
  <c r="L135" i="5"/>
  <c r="I135" i="5"/>
  <c r="K134" i="5"/>
  <c r="J134" i="5"/>
  <c r="S134" i="5"/>
  <c r="M134" i="5"/>
  <c r="L134" i="5"/>
  <c r="I134" i="5"/>
  <c r="K133" i="5"/>
  <c r="J133" i="5"/>
  <c r="S133" i="5"/>
  <c r="M133" i="5"/>
  <c r="L133" i="5"/>
  <c r="I133" i="5"/>
  <c r="K132" i="5"/>
  <c r="J132" i="5"/>
  <c r="S132" i="5"/>
  <c r="M132" i="5"/>
  <c r="L132" i="5"/>
  <c r="I132" i="5"/>
  <c r="K131" i="5"/>
  <c r="J131" i="5"/>
  <c r="S131" i="5"/>
  <c r="M131" i="5"/>
  <c r="H181" i="5" s="1"/>
  <c r="L131" i="5"/>
  <c r="G181" i="5" s="1"/>
  <c r="I131" i="5"/>
  <c r="V128" i="5"/>
  <c r="F16" i="4" s="1"/>
  <c r="K127" i="5"/>
  <c r="J127" i="5"/>
  <c r="S127" i="5"/>
  <c r="M127" i="5"/>
  <c r="L127" i="5"/>
  <c r="I127" i="5"/>
  <c r="K126" i="5"/>
  <c r="J126" i="5"/>
  <c r="S126" i="5"/>
  <c r="M126" i="5"/>
  <c r="L126" i="5"/>
  <c r="I126" i="5"/>
  <c r="K125" i="5"/>
  <c r="J125" i="5"/>
  <c r="S125" i="5"/>
  <c r="M125" i="5"/>
  <c r="L125" i="5"/>
  <c r="I125" i="5"/>
  <c r="K124" i="5"/>
  <c r="J124" i="5"/>
  <c r="S124" i="5"/>
  <c r="M124" i="5"/>
  <c r="L124" i="5"/>
  <c r="I124" i="5"/>
  <c r="K123" i="5"/>
  <c r="J123" i="5"/>
  <c r="S123" i="5"/>
  <c r="M123" i="5"/>
  <c r="L123" i="5"/>
  <c r="I123" i="5"/>
  <c r="K122" i="5"/>
  <c r="J122" i="5"/>
  <c r="S122" i="5"/>
  <c r="M122" i="5"/>
  <c r="L122" i="5"/>
  <c r="I122" i="5"/>
  <c r="K121" i="5"/>
  <c r="J121" i="5"/>
  <c r="S121" i="5"/>
  <c r="M121" i="5"/>
  <c r="L121" i="5"/>
  <c r="I121" i="5"/>
  <c r="K120" i="5"/>
  <c r="J120" i="5"/>
  <c r="S120" i="5"/>
  <c r="M120" i="5"/>
  <c r="L120" i="5"/>
  <c r="I120" i="5"/>
  <c r="K119" i="5"/>
  <c r="J119" i="5"/>
  <c r="S119" i="5"/>
  <c r="M119" i="5"/>
  <c r="L119" i="5"/>
  <c r="I119" i="5"/>
  <c r="K118" i="5"/>
  <c r="J118" i="5"/>
  <c r="S118" i="5"/>
  <c r="M118" i="5"/>
  <c r="L118" i="5"/>
  <c r="I118" i="5"/>
  <c r="K117" i="5"/>
  <c r="J117" i="5"/>
  <c r="S117" i="5"/>
  <c r="M117" i="5"/>
  <c r="L117" i="5"/>
  <c r="I117" i="5"/>
  <c r="K116" i="5"/>
  <c r="J116" i="5"/>
  <c r="S116" i="5"/>
  <c r="M116" i="5"/>
  <c r="L116" i="5"/>
  <c r="I116" i="5"/>
  <c r="K115" i="5"/>
  <c r="J115" i="5"/>
  <c r="S115" i="5"/>
  <c r="M115" i="5"/>
  <c r="L115" i="5"/>
  <c r="I115" i="5"/>
  <c r="K114" i="5"/>
  <c r="J114" i="5"/>
  <c r="S114" i="5"/>
  <c r="M114" i="5"/>
  <c r="L114" i="5"/>
  <c r="I114" i="5"/>
  <c r="K113" i="5"/>
  <c r="J113" i="5"/>
  <c r="S113" i="5"/>
  <c r="M113" i="5"/>
  <c r="L113" i="5"/>
  <c r="I113" i="5"/>
  <c r="K112" i="5"/>
  <c r="J112" i="5"/>
  <c r="S112" i="5"/>
  <c r="M112" i="5"/>
  <c r="L112" i="5"/>
  <c r="I112" i="5"/>
  <c r="K111" i="5"/>
  <c r="J111" i="5"/>
  <c r="S111" i="5"/>
  <c r="M111" i="5"/>
  <c r="L111" i="5"/>
  <c r="I111" i="5"/>
  <c r="K110" i="5"/>
  <c r="J110" i="5"/>
  <c r="S110" i="5"/>
  <c r="M110" i="5"/>
  <c r="L110" i="5"/>
  <c r="I110" i="5"/>
  <c r="K109" i="5"/>
  <c r="J109" i="5"/>
  <c r="S109" i="5"/>
  <c r="M109" i="5"/>
  <c r="L109" i="5"/>
  <c r="I109" i="5"/>
  <c r="K108" i="5"/>
  <c r="J108" i="5"/>
  <c r="S108" i="5"/>
  <c r="M108" i="5"/>
  <c r="L108" i="5"/>
  <c r="I108" i="5"/>
  <c r="K107" i="5"/>
  <c r="J107" i="5"/>
  <c r="S107" i="5"/>
  <c r="M107" i="5"/>
  <c r="L107" i="5"/>
  <c r="I107" i="5"/>
  <c r="K106" i="5"/>
  <c r="J106" i="5"/>
  <c r="S106" i="5"/>
  <c r="M106" i="5"/>
  <c r="L106" i="5"/>
  <c r="I106" i="5"/>
  <c r="K105" i="5"/>
  <c r="J105" i="5"/>
  <c r="S105" i="5"/>
  <c r="M105" i="5"/>
  <c r="L105" i="5"/>
  <c r="I105" i="5"/>
  <c r="K104" i="5"/>
  <c r="J104" i="5"/>
  <c r="S104" i="5"/>
  <c r="M104" i="5"/>
  <c r="L104" i="5"/>
  <c r="I104" i="5"/>
  <c r="K103" i="5"/>
  <c r="J103" i="5"/>
  <c r="S103" i="5"/>
  <c r="M103" i="5"/>
  <c r="L103" i="5"/>
  <c r="I103" i="5"/>
  <c r="K102" i="5"/>
  <c r="J102" i="5"/>
  <c r="S102" i="5"/>
  <c r="M102" i="5"/>
  <c r="L102" i="5"/>
  <c r="I102" i="5"/>
  <c r="K101" i="5"/>
  <c r="J101" i="5"/>
  <c r="S101" i="5"/>
  <c r="M101" i="5"/>
  <c r="L101" i="5"/>
  <c r="I101" i="5"/>
  <c r="K100" i="5"/>
  <c r="J100" i="5"/>
  <c r="S100" i="5"/>
  <c r="M100" i="5"/>
  <c r="L100" i="5"/>
  <c r="I100" i="5"/>
  <c r="K99" i="5"/>
  <c r="J99" i="5"/>
  <c r="S99" i="5"/>
  <c r="M99" i="5"/>
  <c r="L99" i="5"/>
  <c r="I99" i="5"/>
  <c r="K98" i="5"/>
  <c r="J98" i="5"/>
  <c r="S98" i="5"/>
  <c r="M98" i="5"/>
  <c r="L98" i="5"/>
  <c r="I98" i="5"/>
  <c r="K97" i="5"/>
  <c r="J97" i="5"/>
  <c r="S97" i="5"/>
  <c r="M97" i="5"/>
  <c r="L97" i="5"/>
  <c r="I97" i="5"/>
  <c r="K96" i="5"/>
  <c r="J96" i="5"/>
  <c r="S96" i="5"/>
  <c r="M96" i="5"/>
  <c r="L96" i="5"/>
  <c r="I96" i="5"/>
  <c r="K95" i="5"/>
  <c r="J95" i="5"/>
  <c r="S95" i="5"/>
  <c r="M95" i="5"/>
  <c r="L95" i="5"/>
  <c r="I95" i="5"/>
  <c r="K94" i="5"/>
  <c r="J94" i="5"/>
  <c r="S94" i="5"/>
  <c r="M94" i="5"/>
  <c r="L94" i="5"/>
  <c r="I94" i="5"/>
  <c r="K93" i="5"/>
  <c r="J93" i="5"/>
  <c r="S93" i="5"/>
  <c r="M93" i="5"/>
  <c r="L93" i="5"/>
  <c r="I93" i="5"/>
  <c r="K92" i="5"/>
  <c r="J92" i="5"/>
  <c r="S92" i="5"/>
  <c r="M92" i="5"/>
  <c r="L92" i="5"/>
  <c r="I92" i="5"/>
  <c r="K91" i="5"/>
  <c r="J91" i="5"/>
  <c r="S91" i="5"/>
  <c r="M91" i="5"/>
  <c r="L91" i="5"/>
  <c r="I91" i="5"/>
  <c r="K90" i="5"/>
  <c r="J90" i="5"/>
  <c r="S90" i="5"/>
  <c r="M90" i="5"/>
  <c r="L90" i="5"/>
  <c r="I90" i="5"/>
  <c r="K89" i="5"/>
  <c r="J89" i="5"/>
  <c r="S89" i="5"/>
  <c r="M89" i="5"/>
  <c r="L89" i="5"/>
  <c r="I89" i="5"/>
  <c r="K88" i="5"/>
  <c r="J88" i="5"/>
  <c r="S88" i="5"/>
  <c r="S128" i="5" s="1"/>
  <c r="E16" i="4" s="1"/>
  <c r="M88" i="5"/>
  <c r="L88" i="5"/>
  <c r="I88" i="5"/>
  <c r="I128" i="5" s="1"/>
  <c r="D16" i="4" s="1"/>
  <c r="F15" i="4"/>
  <c r="V85" i="5"/>
  <c r="K84" i="5"/>
  <c r="J84" i="5"/>
  <c r="S84" i="5"/>
  <c r="S85" i="5" s="1"/>
  <c r="E15" i="4" s="1"/>
  <c r="M84" i="5"/>
  <c r="H85" i="5" s="1"/>
  <c r="L84" i="5"/>
  <c r="G85" i="5" s="1"/>
  <c r="I84" i="5"/>
  <c r="I85" i="5" s="1"/>
  <c r="D15" i="4" s="1"/>
  <c r="F14" i="4"/>
  <c r="V81" i="5"/>
  <c r="K80" i="5"/>
  <c r="J80" i="5"/>
  <c r="S80" i="5"/>
  <c r="M80" i="5"/>
  <c r="L80" i="5"/>
  <c r="I80" i="5"/>
  <c r="K79" i="5"/>
  <c r="J79" i="5"/>
  <c r="S79" i="5"/>
  <c r="M79" i="5"/>
  <c r="L79" i="5"/>
  <c r="I79" i="5"/>
  <c r="K78" i="5"/>
  <c r="J78" i="5"/>
  <c r="S78" i="5"/>
  <c r="M78" i="5"/>
  <c r="L78" i="5"/>
  <c r="I78" i="5"/>
  <c r="K77" i="5"/>
  <c r="J77" i="5"/>
  <c r="S77" i="5"/>
  <c r="M77" i="5"/>
  <c r="L77" i="5"/>
  <c r="I77" i="5"/>
  <c r="K76" i="5"/>
  <c r="J76" i="5"/>
  <c r="S76" i="5"/>
  <c r="M76" i="5"/>
  <c r="L76" i="5"/>
  <c r="I76" i="5"/>
  <c r="K75" i="5"/>
  <c r="J75" i="5"/>
  <c r="S75" i="5"/>
  <c r="M75" i="5"/>
  <c r="L75" i="5"/>
  <c r="I75" i="5"/>
  <c r="K74" i="5"/>
  <c r="J74" i="5"/>
  <c r="S74" i="5"/>
  <c r="M74" i="5"/>
  <c r="L74" i="5"/>
  <c r="I74" i="5"/>
  <c r="K73" i="5"/>
  <c r="J73" i="5"/>
  <c r="S73" i="5"/>
  <c r="M73" i="5"/>
  <c r="L73" i="5"/>
  <c r="I73" i="5"/>
  <c r="K72" i="5"/>
  <c r="J72" i="5"/>
  <c r="S72" i="5"/>
  <c r="M72" i="5"/>
  <c r="L72" i="5"/>
  <c r="I72" i="5"/>
  <c r="K71" i="5"/>
  <c r="J71" i="5"/>
  <c r="S71" i="5"/>
  <c r="M71" i="5"/>
  <c r="L71" i="5"/>
  <c r="I71" i="5"/>
  <c r="K70" i="5"/>
  <c r="J70" i="5"/>
  <c r="S70" i="5"/>
  <c r="M70" i="5"/>
  <c r="L70" i="5"/>
  <c r="I70" i="5"/>
  <c r="K69" i="5"/>
  <c r="J69" i="5"/>
  <c r="S69" i="5"/>
  <c r="M69" i="5"/>
  <c r="L69" i="5"/>
  <c r="I69" i="5"/>
  <c r="K68" i="5"/>
  <c r="J68" i="5"/>
  <c r="S68" i="5"/>
  <c r="M68" i="5"/>
  <c r="L68" i="5"/>
  <c r="I68" i="5"/>
  <c r="K67" i="5"/>
  <c r="J67" i="5"/>
  <c r="S67" i="5"/>
  <c r="M67" i="5"/>
  <c r="L67" i="5"/>
  <c r="I67" i="5"/>
  <c r="K66" i="5"/>
  <c r="J66" i="5"/>
  <c r="S66" i="5"/>
  <c r="M66" i="5"/>
  <c r="L66" i="5"/>
  <c r="I66" i="5"/>
  <c r="K65" i="5"/>
  <c r="J65" i="5"/>
  <c r="S65" i="5"/>
  <c r="M65" i="5"/>
  <c r="H81" i="5" s="1"/>
  <c r="L65" i="5"/>
  <c r="G81" i="5" s="1"/>
  <c r="I65" i="5"/>
  <c r="V62" i="5"/>
  <c r="F13" i="4" s="1"/>
  <c r="K61" i="5"/>
  <c r="J61" i="5"/>
  <c r="S61" i="5"/>
  <c r="M61" i="5"/>
  <c r="L61" i="5"/>
  <c r="I61" i="5"/>
  <c r="K60" i="5"/>
  <c r="J60" i="5"/>
  <c r="S60" i="5"/>
  <c r="M60" i="5"/>
  <c r="L60" i="5"/>
  <c r="I60" i="5"/>
  <c r="K59" i="5"/>
  <c r="J59" i="5"/>
  <c r="S59" i="5"/>
  <c r="M59" i="5"/>
  <c r="L59" i="5"/>
  <c r="I59" i="5"/>
  <c r="K58" i="5"/>
  <c r="J58" i="5"/>
  <c r="S58" i="5"/>
  <c r="M58" i="5"/>
  <c r="L58" i="5"/>
  <c r="I58" i="5"/>
  <c r="K57" i="5"/>
  <c r="J57" i="5"/>
  <c r="S57" i="5"/>
  <c r="M57" i="5"/>
  <c r="L57" i="5"/>
  <c r="I57" i="5"/>
  <c r="K56" i="5"/>
  <c r="J56" i="5"/>
  <c r="S56" i="5"/>
  <c r="M56" i="5"/>
  <c r="L56" i="5"/>
  <c r="I56" i="5"/>
  <c r="K55" i="5"/>
  <c r="J55" i="5"/>
  <c r="S55" i="5"/>
  <c r="M55" i="5"/>
  <c r="L55" i="5"/>
  <c r="I55" i="5"/>
  <c r="K54" i="5"/>
  <c r="J54" i="5"/>
  <c r="S54" i="5"/>
  <c r="M54" i="5"/>
  <c r="L54" i="5"/>
  <c r="I54" i="5"/>
  <c r="K53" i="5"/>
  <c r="J53" i="5"/>
  <c r="S53" i="5"/>
  <c r="M53" i="5"/>
  <c r="L53" i="5"/>
  <c r="I53" i="5"/>
  <c r="K52" i="5"/>
  <c r="J52" i="5"/>
  <c r="S52" i="5"/>
  <c r="M52" i="5"/>
  <c r="L52" i="5"/>
  <c r="I52" i="5"/>
  <c r="K51" i="5"/>
  <c r="J51" i="5"/>
  <c r="S51" i="5"/>
  <c r="M51" i="5"/>
  <c r="L51" i="5"/>
  <c r="I51" i="5"/>
  <c r="K50" i="5"/>
  <c r="J50" i="5"/>
  <c r="S50" i="5"/>
  <c r="M50" i="5"/>
  <c r="L50" i="5"/>
  <c r="I50" i="5"/>
  <c r="K49" i="5"/>
  <c r="J49" i="5"/>
  <c r="S49" i="5"/>
  <c r="M49" i="5"/>
  <c r="L49" i="5"/>
  <c r="I49" i="5"/>
  <c r="K48" i="5"/>
  <c r="J48" i="5"/>
  <c r="S48" i="5"/>
  <c r="M48" i="5"/>
  <c r="L48" i="5"/>
  <c r="I48" i="5"/>
  <c r="K47" i="5"/>
  <c r="J47" i="5"/>
  <c r="S47" i="5"/>
  <c r="M47" i="5"/>
  <c r="L47" i="5"/>
  <c r="I47" i="5"/>
  <c r="K46" i="5"/>
  <c r="J46" i="5"/>
  <c r="S46" i="5"/>
  <c r="M46" i="5"/>
  <c r="L46" i="5"/>
  <c r="I46" i="5"/>
  <c r="K45" i="5"/>
  <c r="J45" i="5"/>
  <c r="S45" i="5"/>
  <c r="M45" i="5"/>
  <c r="L45" i="5"/>
  <c r="I45" i="5"/>
  <c r="K44" i="5"/>
  <c r="J44" i="5"/>
  <c r="S44" i="5"/>
  <c r="M44" i="5"/>
  <c r="L44" i="5"/>
  <c r="I44" i="5"/>
  <c r="K43" i="5"/>
  <c r="J43" i="5"/>
  <c r="S43" i="5"/>
  <c r="M43" i="5"/>
  <c r="L43" i="5"/>
  <c r="I43" i="5"/>
  <c r="K42" i="5"/>
  <c r="J42" i="5"/>
  <c r="S42" i="5"/>
  <c r="M42" i="5"/>
  <c r="L42" i="5"/>
  <c r="I42" i="5"/>
  <c r="K41" i="5"/>
  <c r="J41" i="5"/>
  <c r="S41" i="5"/>
  <c r="M41" i="5"/>
  <c r="L41" i="5"/>
  <c r="I41" i="5"/>
  <c r="K40" i="5"/>
  <c r="J40" i="5"/>
  <c r="S40" i="5"/>
  <c r="M40" i="5"/>
  <c r="L40" i="5"/>
  <c r="I40" i="5"/>
  <c r="K39" i="5"/>
  <c r="J39" i="5"/>
  <c r="S39" i="5"/>
  <c r="M39" i="5"/>
  <c r="H62" i="5" s="1"/>
  <c r="L39" i="5"/>
  <c r="G62" i="5" s="1"/>
  <c r="I39" i="5"/>
  <c r="V36" i="5"/>
  <c r="F12" i="4" s="1"/>
  <c r="K35" i="5"/>
  <c r="J35" i="5"/>
  <c r="S35" i="5"/>
  <c r="M35" i="5"/>
  <c r="L35" i="5"/>
  <c r="I35" i="5"/>
  <c r="K34" i="5"/>
  <c r="J34" i="5"/>
  <c r="S34" i="5"/>
  <c r="M34" i="5"/>
  <c r="L34" i="5"/>
  <c r="I34" i="5"/>
  <c r="K33" i="5"/>
  <c r="J33" i="5"/>
  <c r="S33" i="5"/>
  <c r="M33" i="5"/>
  <c r="L33" i="5"/>
  <c r="I33" i="5"/>
  <c r="K32" i="5"/>
  <c r="J32" i="5"/>
  <c r="S32" i="5"/>
  <c r="M32" i="5"/>
  <c r="L32" i="5"/>
  <c r="I32" i="5"/>
  <c r="K31" i="5"/>
  <c r="J31" i="5"/>
  <c r="S31" i="5"/>
  <c r="M31" i="5"/>
  <c r="L31" i="5"/>
  <c r="I31" i="5"/>
  <c r="K30" i="5"/>
  <c r="J30" i="5"/>
  <c r="S30" i="5"/>
  <c r="M30" i="5"/>
  <c r="L30" i="5"/>
  <c r="I30" i="5"/>
  <c r="K29" i="5"/>
  <c r="J29" i="5"/>
  <c r="S29" i="5"/>
  <c r="M29" i="5"/>
  <c r="H36" i="5" s="1"/>
  <c r="L29" i="5"/>
  <c r="G36" i="5" s="1"/>
  <c r="I29" i="5"/>
  <c r="V26" i="5"/>
  <c r="F11" i="4" s="1"/>
  <c r="K25" i="5"/>
  <c r="J25" i="5"/>
  <c r="S25" i="5"/>
  <c r="M25" i="5"/>
  <c r="L25" i="5"/>
  <c r="I25" i="5"/>
  <c r="K24" i="5"/>
  <c r="J24" i="5"/>
  <c r="S24" i="5"/>
  <c r="M24" i="5"/>
  <c r="L24" i="5"/>
  <c r="I24" i="5"/>
  <c r="K23" i="5"/>
  <c r="J23" i="5"/>
  <c r="S23" i="5"/>
  <c r="M23" i="5"/>
  <c r="L23" i="5"/>
  <c r="I23" i="5"/>
  <c r="K22" i="5"/>
  <c r="J22" i="5"/>
  <c r="S22" i="5"/>
  <c r="M22" i="5"/>
  <c r="L22" i="5"/>
  <c r="I22" i="5"/>
  <c r="K21" i="5"/>
  <c r="J21" i="5"/>
  <c r="S21" i="5"/>
  <c r="M21" i="5"/>
  <c r="L21" i="5"/>
  <c r="I21" i="5"/>
  <c r="K20" i="5"/>
  <c r="J20" i="5"/>
  <c r="S20" i="5"/>
  <c r="M20" i="5"/>
  <c r="L20" i="5"/>
  <c r="I20" i="5"/>
  <c r="K19" i="5"/>
  <c r="J19" i="5"/>
  <c r="S19" i="5"/>
  <c r="M19" i="5"/>
  <c r="L19" i="5"/>
  <c r="I19" i="5"/>
  <c r="K18" i="5"/>
  <c r="J18" i="5"/>
  <c r="S18" i="5"/>
  <c r="M18" i="5"/>
  <c r="L18" i="5"/>
  <c r="I18" i="5"/>
  <c r="K17" i="5"/>
  <c r="J17" i="5"/>
  <c r="S17" i="5"/>
  <c r="M17" i="5"/>
  <c r="L17" i="5"/>
  <c r="I17" i="5"/>
  <c r="K16" i="5"/>
  <c r="J16" i="5"/>
  <c r="S16" i="5"/>
  <c r="M16" i="5"/>
  <c r="L16" i="5"/>
  <c r="I16" i="5"/>
  <c r="K15" i="5"/>
  <c r="J15" i="5"/>
  <c r="S15" i="5"/>
  <c r="M15" i="5"/>
  <c r="L15" i="5"/>
  <c r="I15" i="5"/>
  <c r="K14" i="5"/>
  <c r="J14" i="5"/>
  <c r="S14" i="5"/>
  <c r="M14" i="5"/>
  <c r="L14" i="5"/>
  <c r="I14" i="5"/>
  <c r="K13" i="5"/>
  <c r="J13" i="5"/>
  <c r="S13" i="5"/>
  <c r="M13" i="5"/>
  <c r="L13" i="5"/>
  <c r="I13" i="5"/>
  <c r="K12" i="5"/>
  <c r="J12" i="5"/>
  <c r="S12" i="5"/>
  <c r="M12" i="5"/>
  <c r="L12" i="5"/>
  <c r="I12" i="5"/>
  <c r="K11" i="5"/>
  <c r="K381" i="5" s="1"/>
  <c r="K7" i="1" s="1"/>
  <c r="J11" i="5"/>
  <c r="S11" i="5"/>
  <c r="M11" i="5"/>
  <c r="L11" i="5"/>
  <c r="I11" i="5"/>
  <c r="L160" i="8" l="1"/>
  <c r="M160" i="8"/>
  <c r="S160" i="8"/>
  <c r="V307" i="8"/>
  <c r="F42" i="7" s="1"/>
  <c r="I160" i="8"/>
  <c r="D23" i="7" s="1"/>
  <c r="G160" i="8"/>
  <c r="I294" i="8"/>
  <c r="D36" i="7" s="1"/>
  <c r="H141" i="8"/>
  <c r="I170" i="8"/>
  <c r="D24" i="7" s="1"/>
  <c r="H175" i="8"/>
  <c r="S189" i="8"/>
  <c r="E28" i="7" s="1"/>
  <c r="I196" i="8"/>
  <c r="D29" i="7" s="1"/>
  <c r="S205" i="8"/>
  <c r="E30" i="7" s="1"/>
  <c r="H229" i="8"/>
  <c r="S265" i="8"/>
  <c r="E32" i="7" s="1"/>
  <c r="I274" i="8"/>
  <c r="D33" i="7" s="1"/>
  <c r="S281" i="8"/>
  <c r="E34" i="7" s="1"/>
  <c r="H287" i="8"/>
  <c r="S294" i="8"/>
  <c r="E36" i="7" s="1"/>
  <c r="S23" i="8"/>
  <c r="E12" i="7" s="1"/>
  <c r="H46" i="8"/>
  <c r="G59" i="8"/>
  <c r="G95" i="8"/>
  <c r="I30" i="6"/>
  <c r="J30" i="6" s="1"/>
  <c r="H59" i="8"/>
  <c r="S229" i="8"/>
  <c r="E31" i="7" s="1"/>
  <c r="I265" i="8"/>
  <c r="D32" i="7" s="1"/>
  <c r="E8" i="1"/>
  <c r="J20" i="6"/>
  <c r="E7" i="1"/>
  <c r="J20" i="3"/>
  <c r="I36" i="5"/>
  <c r="D12" i="4" s="1"/>
  <c r="I62" i="5"/>
  <c r="D13" i="4" s="1"/>
  <c r="I81" i="5"/>
  <c r="D14" i="4" s="1"/>
  <c r="H128" i="5"/>
  <c r="I181" i="5"/>
  <c r="D17" i="4" s="1"/>
  <c r="G218" i="5"/>
  <c r="H232" i="5"/>
  <c r="G246" i="5"/>
  <c r="H252" i="5"/>
  <c r="S262" i="5"/>
  <c r="E29" i="4" s="1"/>
  <c r="I278" i="5"/>
  <c r="D30" i="4" s="1"/>
  <c r="G317" i="5"/>
  <c r="I330" i="5"/>
  <c r="D32" i="4" s="1"/>
  <c r="S338" i="5"/>
  <c r="E33" i="4" s="1"/>
  <c r="S343" i="5"/>
  <c r="E34" i="4" s="1"/>
  <c r="H350" i="5"/>
  <c r="G355" i="5"/>
  <c r="I362" i="5"/>
  <c r="D37" i="4" s="1"/>
  <c r="S367" i="5"/>
  <c r="E38" i="4" s="1"/>
  <c r="K308" i="8"/>
  <c r="K8" i="1" s="1"/>
  <c r="H23" i="8"/>
  <c r="G46" i="8"/>
  <c r="I59" i="8"/>
  <c r="D14" i="7" s="1"/>
  <c r="I95" i="8"/>
  <c r="D16" i="7" s="1"/>
  <c r="G141" i="8"/>
  <c r="S170" i="8"/>
  <c r="E24" i="7" s="1"/>
  <c r="G175" i="8"/>
  <c r="H189" i="8"/>
  <c r="S196" i="8"/>
  <c r="E29" i="7" s="1"/>
  <c r="H205" i="8"/>
  <c r="G229" i="8"/>
  <c r="H265" i="8"/>
  <c r="S274" i="8"/>
  <c r="E33" i="7" s="1"/>
  <c r="H281" i="8"/>
  <c r="G287" i="8"/>
  <c r="H294" i="8"/>
  <c r="I30" i="3"/>
  <c r="J30" i="3" s="1"/>
  <c r="S36" i="5"/>
  <c r="E12" i="4" s="1"/>
  <c r="S62" i="5"/>
  <c r="E13" i="4" s="1"/>
  <c r="S81" i="5"/>
  <c r="E14" i="4" s="1"/>
  <c r="L128" i="5"/>
  <c r="B16" i="4" s="1"/>
  <c r="S181" i="5"/>
  <c r="E17" i="4" s="1"/>
  <c r="I218" i="5"/>
  <c r="D23" i="4" s="1"/>
  <c r="G232" i="5"/>
  <c r="I246" i="5"/>
  <c r="D27" i="4" s="1"/>
  <c r="L252" i="5"/>
  <c r="B28" i="4" s="1"/>
  <c r="H262" i="5"/>
  <c r="S278" i="5"/>
  <c r="E30" i="4" s="1"/>
  <c r="I317" i="5"/>
  <c r="D31" i="4" s="1"/>
  <c r="S330" i="5"/>
  <c r="E32" i="4" s="1"/>
  <c r="H338" i="5"/>
  <c r="H343" i="5"/>
  <c r="G350" i="5"/>
  <c r="I355" i="5"/>
  <c r="D36" i="4" s="1"/>
  <c r="S362" i="5"/>
  <c r="E37" i="4" s="1"/>
  <c r="H367" i="5"/>
  <c r="G23" i="8"/>
  <c r="I46" i="8"/>
  <c r="D13" i="7" s="1"/>
  <c r="S59" i="8"/>
  <c r="E14" i="7" s="1"/>
  <c r="S95" i="8"/>
  <c r="E16" i="7" s="1"/>
  <c r="I141" i="8"/>
  <c r="D17" i="7" s="1"/>
  <c r="V296" i="8"/>
  <c r="F37" i="7" s="1"/>
  <c r="E23" i="7"/>
  <c r="H170" i="8"/>
  <c r="I175" i="8"/>
  <c r="D25" i="7" s="1"/>
  <c r="G189" i="8"/>
  <c r="H196" i="8"/>
  <c r="G205" i="8"/>
  <c r="I229" i="8"/>
  <c r="D31" i="7" s="1"/>
  <c r="G265" i="8"/>
  <c r="H274" i="8"/>
  <c r="G281" i="8"/>
  <c r="I287" i="8"/>
  <c r="D35" i="7" s="1"/>
  <c r="G294" i="8"/>
  <c r="L18" i="8"/>
  <c r="B11" i="7" s="1"/>
  <c r="G18" i="8"/>
  <c r="F11" i="7"/>
  <c r="L23" i="8"/>
  <c r="B12" i="7" s="1"/>
  <c r="L46" i="8"/>
  <c r="B13" i="7" s="1"/>
  <c r="L59" i="8"/>
  <c r="B14" i="7" s="1"/>
  <c r="L63" i="8"/>
  <c r="B15" i="7" s="1"/>
  <c r="L95" i="8"/>
  <c r="B16" i="7" s="1"/>
  <c r="L141" i="8"/>
  <c r="B17" i="7" s="1"/>
  <c r="L145" i="8"/>
  <c r="B18" i="7" s="1"/>
  <c r="V147" i="8"/>
  <c r="F19" i="7" s="1"/>
  <c r="L154" i="8"/>
  <c r="B22" i="7" s="1"/>
  <c r="G154" i="8"/>
  <c r="F22" i="7"/>
  <c r="B23" i="7"/>
  <c r="L170" i="8"/>
  <c r="B24" i="7" s="1"/>
  <c r="L175" i="8"/>
  <c r="B25" i="7" s="1"/>
  <c r="L179" i="8"/>
  <c r="B26" i="7" s="1"/>
  <c r="L183" i="8"/>
  <c r="B27" i="7" s="1"/>
  <c r="L189" i="8"/>
  <c r="B28" i="7" s="1"/>
  <c r="L196" i="8"/>
  <c r="B29" i="7" s="1"/>
  <c r="L205" i="8"/>
  <c r="B30" i="7" s="1"/>
  <c r="L229" i="8"/>
  <c r="B31" i="7" s="1"/>
  <c r="L265" i="8"/>
  <c r="B32" i="7" s="1"/>
  <c r="L274" i="8"/>
  <c r="B33" i="7" s="1"/>
  <c r="L281" i="8"/>
  <c r="B34" i="7" s="1"/>
  <c r="L287" i="8"/>
  <c r="B35" i="7" s="1"/>
  <c r="L294" i="8"/>
  <c r="B36" i="7" s="1"/>
  <c r="L301" i="8"/>
  <c r="B40" i="7" s="1"/>
  <c r="G301" i="8"/>
  <c r="F40" i="7"/>
  <c r="G305" i="8"/>
  <c r="S307" i="8"/>
  <c r="E42" i="7" s="1"/>
  <c r="I18" i="8"/>
  <c r="D11" i="7" s="1"/>
  <c r="M18" i="8"/>
  <c r="C11" i="7" s="1"/>
  <c r="H18" i="8"/>
  <c r="S18" i="8"/>
  <c r="E11" i="7" s="1"/>
  <c r="M23" i="8"/>
  <c r="C12" i="7" s="1"/>
  <c r="M46" i="8"/>
  <c r="C13" i="7" s="1"/>
  <c r="M59" i="8"/>
  <c r="C14" i="7" s="1"/>
  <c r="M63" i="8"/>
  <c r="C15" i="7" s="1"/>
  <c r="M95" i="8"/>
  <c r="C16" i="7" s="1"/>
  <c r="M141" i="8"/>
  <c r="C17" i="7" s="1"/>
  <c r="M145" i="8"/>
  <c r="C18" i="7" s="1"/>
  <c r="I154" i="8"/>
  <c r="D22" i="7" s="1"/>
  <c r="M154" i="8"/>
  <c r="C22" i="7" s="1"/>
  <c r="H154" i="8"/>
  <c r="S154" i="8"/>
  <c r="E22" i="7" s="1"/>
  <c r="C23" i="7"/>
  <c r="M170" i="8"/>
  <c r="C24" i="7" s="1"/>
  <c r="M175" i="8"/>
  <c r="C25" i="7" s="1"/>
  <c r="M179" i="8"/>
  <c r="C26" i="7" s="1"/>
  <c r="M183" i="8"/>
  <c r="C27" i="7" s="1"/>
  <c r="M189" i="8"/>
  <c r="C28" i="7" s="1"/>
  <c r="M196" i="8"/>
  <c r="C29" i="7" s="1"/>
  <c r="M205" i="8"/>
  <c r="C30" i="7" s="1"/>
  <c r="M229" i="8"/>
  <c r="C31" i="7" s="1"/>
  <c r="M265" i="8"/>
  <c r="C32" i="7" s="1"/>
  <c r="M274" i="8"/>
  <c r="C33" i="7" s="1"/>
  <c r="M281" i="8"/>
  <c r="C34" i="7" s="1"/>
  <c r="M287" i="8"/>
  <c r="C35" i="7" s="1"/>
  <c r="M294" i="8"/>
  <c r="C36" i="7" s="1"/>
  <c r="I301" i="8"/>
  <c r="D40" i="7" s="1"/>
  <c r="M301" i="8"/>
  <c r="C40" i="7" s="1"/>
  <c r="H301" i="8"/>
  <c r="H305" i="8"/>
  <c r="S26" i="5"/>
  <c r="E11" i="4" s="1"/>
  <c r="V187" i="5"/>
  <c r="F19" i="4" s="1"/>
  <c r="G128" i="5"/>
  <c r="L26" i="5"/>
  <c r="B11" i="4" s="1"/>
  <c r="L36" i="5"/>
  <c r="B12" i="4" s="1"/>
  <c r="L62" i="5"/>
  <c r="B13" i="4" s="1"/>
  <c r="L81" i="5"/>
  <c r="B14" i="4" s="1"/>
  <c r="L85" i="5"/>
  <c r="B15" i="4" s="1"/>
  <c r="L181" i="5"/>
  <c r="B17" i="4" s="1"/>
  <c r="G26" i="5"/>
  <c r="G185" i="5"/>
  <c r="L202" i="5"/>
  <c r="B22" i="4" s="1"/>
  <c r="G202" i="5"/>
  <c r="F22" i="4"/>
  <c r="L218" i="5"/>
  <c r="B23" i="4" s="1"/>
  <c r="L240" i="5"/>
  <c r="B26" i="4" s="1"/>
  <c r="L246" i="5"/>
  <c r="B27" i="4" s="1"/>
  <c r="G252" i="5"/>
  <c r="G278" i="5"/>
  <c r="L330" i="5"/>
  <c r="B32" i="4" s="1"/>
  <c r="L374" i="5"/>
  <c r="B42" i="4" s="1"/>
  <c r="G374" i="5"/>
  <c r="F42" i="4"/>
  <c r="G378" i="5"/>
  <c r="S380" i="5"/>
  <c r="E44" i="4" s="1"/>
  <c r="L232" i="5"/>
  <c r="B24" i="4" s="1"/>
  <c r="L236" i="5"/>
  <c r="B25" i="4" s="1"/>
  <c r="L262" i="5"/>
  <c r="B29" i="4" s="1"/>
  <c r="L317" i="5"/>
  <c r="B31" i="4" s="1"/>
  <c r="L338" i="5"/>
  <c r="B33" i="4" s="1"/>
  <c r="L343" i="5"/>
  <c r="B34" i="4" s="1"/>
  <c r="L350" i="5"/>
  <c r="B35" i="4" s="1"/>
  <c r="L355" i="5"/>
  <c r="B36" i="4" s="1"/>
  <c r="L362" i="5"/>
  <c r="B37" i="4" s="1"/>
  <c r="L367" i="5"/>
  <c r="B38" i="4" s="1"/>
  <c r="I26" i="5"/>
  <c r="D11" i="4" s="1"/>
  <c r="M26" i="5"/>
  <c r="C11" i="4" s="1"/>
  <c r="H26" i="5"/>
  <c r="M36" i="5"/>
  <c r="C12" i="4" s="1"/>
  <c r="M62" i="5"/>
  <c r="C13" i="4" s="1"/>
  <c r="M81" i="5"/>
  <c r="C14" i="4" s="1"/>
  <c r="M85" i="5"/>
  <c r="C15" i="4" s="1"/>
  <c r="M128" i="5"/>
  <c r="C16" i="4" s="1"/>
  <c r="M181" i="5"/>
  <c r="C17" i="4" s="1"/>
  <c r="M185" i="5"/>
  <c r="C18" i="4" s="1"/>
  <c r="I202" i="5"/>
  <c r="D22" i="4" s="1"/>
  <c r="M202" i="5"/>
  <c r="C22" i="4" s="1"/>
  <c r="H202" i="5"/>
  <c r="S202" i="5"/>
  <c r="E22" i="4" s="1"/>
  <c r="M218" i="5"/>
  <c r="C23" i="4" s="1"/>
  <c r="M232" i="5"/>
  <c r="C24" i="4" s="1"/>
  <c r="M236" i="5"/>
  <c r="C25" i="4" s="1"/>
  <c r="M240" i="5"/>
  <c r="C26" i="4" s="1"/>
  <c r="M246" i="5"/>
  <c r="C27" i="4" s="1"/>
  <c r="M252" i="5"/>
  <c r="C28" i="4" s="1"/>
  <c r="M262" i="5"/>
  <c r="C29" i="4" s="1"/>
  <c r="M278" i="5"/>
  <c r="C30" i="4" s="1"/>
  <c r="M317" i="5"/>
  <c r="C31" i="4" s="1"/>
  <c r="M330" i="5"/>
  <c r="C32" i="4" s="1"/>
  <c r="M338" i="5"/>
  <c r="C33" i="4" s="1"/>
  <c r="M343" i="5"/>
  <c r="C34" i="4" s="1"/>
  <c r="M350" i="5"/>
  <c r="C35" i="4" s="1"/>
  <c r="M355" i="5"/>
  <c r="C36" i="4" s="1"/>
  <c r="M362" i="5"/>
  <c r="C37" i="4" s="1"/>
  <c r="M367" i="5"/>
  <c r="C38" i="4" s="1"/>
  <c r="I374" i="5"/>
  <c r="D42" i="4" s="1"/>
  <c r="M374" i="5"/>
  <c r="C42" i="4" s="1"/>
  <c r="H374" i="5"/>
  <c r="H378" i="5"/>
  <c r="G307" i="8" l="1"/>
  <c r="E9" i="1"/>
  <c r="J17" i="2" s="1"/>
  <c r="J20" i="2" s="1"/>
  <c r="I147" i="8"/>
  <c r="D19" i="7" s="1"/>
  <c r="F16" i="6" s="1"/>
  <c r="L307" i="8"/>
  <c r="B42" i="7" s="1"/>
  <c r="D18" i="6" s="1"/>
  <c r="I307" i="8"/>
  <c r="D42" i="7" s="1"/>
  <c r="F18" i="6" s="1"/>
  <c r="H380" i="5"/>
  <c r="G380" i="5"/>
  <c r="V381" i="5"/>
  <c r="F46" i="4" s="1"/>
  <c r="M187" i="5"/>
  <c r="C19" i="4" s="1"/>
  <c r="E16" i="3" s="1"/>
  <c r="G296" i="8"/>
  <c r="I296" i="8"/>
  <c r="D37" i="7" s="1"/>
  <c r="F17" i="6" s="1"/>
  <c r="I187" i="5"/>
  <c r="D19" i="4" s="1"/>
  <c r="F16" i="3" s="1"/>
  <c r="H296" i="8"/>
  <c r="M147" i="8"/>
  <c r="C19" i="7" s="1"/>
  <c r="E16" i="6" s="1"/>
  <c r="L147" i="8"/>
  <c r="B19" i="7" s="1"/>
  <c r="D16" i="6" s="1"/>
  <c r="L296" i="8"/>
  <c r="B37" i="7" s="1"/>
  <c r="D17" i="6" s="1"/>
  <c r="H307" i="8"/>
  <c r="H147" i="8"/>
  <c r="G147" i="8"/>
  <c r="S296" i="8"/>
  <c r="E37" i="7" s="1"/>
  <c r="S147" i="8"/>
  <c r="E19" i="7" s="1"/>
  <c r="M307" i="8"/>
  <c r="C42" i="7" s="1"/>
  <c r="E18" i="6" s="1"/>
  <c r="M296" i="8"/>
  <c r="V308" i="8"/>
  <c r="F44" i="7" s="1"/>
  <c r="H369" i="5"/>
  <c r="H187" i="5"/>
  <c r="G369" i="5"/>
  <c r="S369" i="5"/>
  <c r="E39" i="4" s="1"/>
  <c r="I380" i="5"/>
  <c r="D44" i="4" s="1"/>
  <c r="F18" i="3" s="1"/>
  <c r="I369" i="5"/>
  <c r="D39" i="4" s="1"/>
  <c r="F17" i="3" s="1"/>
  <c r="S381" i="5"/>
  <c r="E46" i="4" s="1"/>
  <c r="S187" i="5"/>
  <c r="E19" i="4" s="1"/>
  <c r="L187" i="5"/>
  <c r="B19" i="4" s="1"/>
  <c r="D16" i="3" s="1"/>
  <c r="L380" i="5"/>
  <c r="B44" i="4" s="1"/>
  <c r="D18" i="3" s="1"/>
  <c r="L369" i="5"/>
  <c r="B39" i="4" s="1"/>
  <c r="D17" i="3" s="1"/>
  <c r="M380" i="5"/>
  <c r="C44" i="4" s="1"/>
  <c r="E18" i="3" s="1"/>
  <c r="M369" i="5"/>
  <c r="C39" i="4" s="1"/>
  <c r="E17" i="3" s="1"/>
  <c r="M381" i="5"/>
  <c r="C46" i="4" s="1"/>
  <c r="G187" i="5"/>
  <c r="F18" i="2" l="1"/>
  <c r="D16" i="2"/>
  <c r="F16" i="2"/>
  <c r="D18" i="2"/>
  <c r="J24" i="6"/>
  <c r="E18" i="2"/>
  <c r="I308" i="8"/>
  <c r="B8" i="1" s="1"/>
  <c r="L308" i="8"/>
  <c r="B44" i="7" s="1"/>
  <c r="D17" i="2"/>
  <c r="F20" i="6"/>
  <c r="F24" i="6"/>
  <c r="F23" i="6"/>
  <c r="J22" i="3"/>
  <c r="F17" i="2"/>
  <c r="G381" i="5"/>
  <c r="G308" i="8"/>
  <c r="J22" i="6"/>
  <c r="F22" i="6"/>
  <c r="E16" i="2"/>
  <c r="J23" i="6"/>
  <c r="C37" i="7"/>
  <c r="E17" i="6" s="1"/>
  <c r="E17" i="2" s="1"/>
  <c r="H308" i="8"/>
  <c r="M308" i="8"/>
  <c r="C44" i="7" s="1"/>
  <c r="S308" i="8"/>
  <c r="E44" i="7" s="1"/>
  <c r="L381" i="5"/>
  <c r="B46" i="4" s="1"/>
  <c r="I381" i="5"/>
  <c r="J23" i="3"/>
  <c r="J24" i="3"/>
  <c r="F20" i="3"/>
  <c r="F23" i="3"/>
  <c r="F24" i="3"/>
  <c r="H381" i="5"/>
  <c r="F22" i="3"/>
  <c r="F20" i="2" l="1"/>
  <c r="J24" i="2"/>
  <c r="D44" i="7"/>
  <c r="F23" i="2"/>
  <c r="F22" i="2"/>
  <c r="J22" i="2"/>
  <c r="F24" i="2"/>
  <c r="J26" i="3"/>
  <c r="J23" i="2"/>
  <c r="D46" i="4"/>
  <c r="B7" i="1"/>
  <c r="J26" i="6"/>
  <c r="J26" i="2" l="1"/>
  <c r="J28" i="2" s="1"/>
  <c r="J28" i="3"/>
  <c r="I29" i="3" s="1"/>
  <c r="J29" i="3" s="1"/>
  <c r="J31" i="3" s="1"/>
  <c r="C7" i="1"/>
  <c r="J28" i="6"/>
  <c r="I29" i="6" s="1"/>
  <c r="J29" i="6" s="1"/>
  <c r="J31" i="6" s="1"/>
  <c r="C8" i="1"/>
  <c r="G8" i="1" s="1"/>
  <c r="B9" i="1"/>
  <c r="G7" i="1"/>
  <c r="G9" i="1" l="1"/>
  <c r="B10" i="1" s="1"/>
  <c r="B11" i="1" s="1"/>
  <c r="C9" i="1"/>
  <c r="G11" i="1" l="1"/>
  <c r="I30" i="2"/>
  <c r="J30" i="2" s="1"/>
  <c r="I29" i="2"/>
  <c r="J29" i="2" s="1"/>
  <c r="G10" i="1"/>
  <c r="G12" i="1" l="1"/>
  <c r="J31" i="2"/>
</calcChain>
</file>

<file path=xl/sharedStrings.xml><?xml version="1.0" encoding="utf-8"?>
<sst xmlns="http://schemas.openxmlformats.org/spreadsheetml/2006/main" count="2445" uniqueCount="1013">
  <si>
    <t>Rekapitulácia rozpočtu</t>
  </si>
  <si>
    <t>Stavba Stavba ZVÝŠENIE POČTU ŽIAKOV NA SSOŠ V GIRALTOVCIACH NA PRAKTICKOM VYUČOVANÍ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</si>
  <si>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</si>
  <si>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</si>
  <si>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</si>
  <si>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</si>
  <si>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</si>
  <si>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</si>
  <si>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</si>
  <si>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</si>
  <si>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</si>
  <si>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</si>
  <si>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Objekt SO 01 - Internát</t>
  </si>
  <si>
    <t>Objekt SO 02 - Dielne</t>
  </si>
  <si>
    <t>Krycí list rozpočtu</t>
  </si>
  <si>
    <t xml:space="preserve">Miesto:  </t>
  </si>
  <si>
    <t>Objekt Objekt SO 01 - Internát</t>
  </si>
  <si>
    <t xml:space="preserve">Ks: </t>
  </si>
  <si>
    <t xml:space="preserve">Zákazka: </t>
  </si>
  <si>
    <t xml:space="preserve">Spracoval: </t>
  </si>
  <si>
    <t xml:space="preserve">Dňa </t>
  </si>
  <si>
    <t>12.2.2021</t>
  </si>
  <si>
    <t>Odberateľ: Vlastná firma</t>
  </si>
  <si>
    <t xml:space="preserve">Projektant: </t>
  </si>
  <si>
    <t>Dodávateľ: Vlastná firma</t>
  </si>
  <si>
    <t xml:space="preserve">IČO: </t>
  </si>
  <si>
    <t>DIČ: 31656331/724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</si>
  <si>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</si>
  <si>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</si>
  <si>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</si>
  <si>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</si>
  <si>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</si>
  <si>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</si>
  <si>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</si>
  <si>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</si>
  <si>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</si>
  <si>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</si>
  <si>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</si>
  <si>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</si>
  <si>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</si>
  <si>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</si>
  <si>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</si>
  <si>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</si>
  <si>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</si>
  <si>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</si>
  <si>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</si>
  <si>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</si>
  <si>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</si>
  <si>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</si>
  <si>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</si>
  <si>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</si>
  <si>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</si>
  <si>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</si>
  <si>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</si>
  <si>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</si>
  <si>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</si>
  <si>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</si>
  <si>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</si>
  <si>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</si>
  <si>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</si>
  <si>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</si>
  <si>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</si>
  <si>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</si>
  <si>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</si>
  <si>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</si>
  <si>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12.2.2021</t>
  </si>
  <si>
    <t>Prehľad rozpočtových nákladov</t>
  </si>
  <si>
    <t>Práce HSV</t>
  </si>
  <si>
    <t>ZEMNÉ PRÁCE</t>
  </si>
  <si>
    <t>ZÁKLADY</t>
  </si>
  <si>
    <t>ZVISLÉ KONŠTRUKCIE</t>
  </si>
  <si>
    <t>VODOROVNÉ KONŠTRUKCIE</t>
  </si>
  <si>
    <t>SPEVNENÉ PLOCHY</t>
  </si>
  <si>
    <t>POVRCHOVÉ ÚPRAVY</t>
  </si>
  <si>
    <t>OSTATNÉ PRÁCE</t>
  </si>
  <si>
    <t>PRESUNY HMÔT</t>
  </si>
  <si>
    <t>Práce PSV</t>
  </si>
  <si>
    <t>IZOLÁCIE PROTI VODE A VLHKOSTI</t>
  </si>
  <si>
    <t>POVLAKOVÉ KRYTINY</t>
  </si>
  <si>
    <t>IZOLÁCIE TEPELNÉ BEŽNÝCH STAVEBNÝCH KONŠTRUKCIÍ</t>
  </si>
  <si>
    <t>ZTI - ZARIAĎOVACIE PREDMETY</t>
  </si>
  <si>
    <t>ÚSTREDNÉ VYKUROVANIE - KOTOLNE</t>
  </si>
  <si>
    <t>KONŠTRUKCIE TESÁRSKE</t>
  </si>
  <si>
    <t>DREVOSTAVBY A SADROKARTÓN</t>
  </si>
  <si>
    <t>KONŠTRUKCIE KLAMPIARSKE</t>
  </si>
  <si>
    <t>KONŠTRUKCIE STOLÁRSKE</t>
  </si>
  <si>
    <t>KOVOVÉ DOPLNKOVÉ KONŠTRUKCIE</t>
  </si>
  <si>
    <t>PODLAHY A DLAŽBY KERAMICKÉ</t>
  </si>
  <si>
    <t>PODLAHY POVLAKOVÉ</t>
  </si>
  <si>
    <t>PODLAHY SYNTETICKÉ</t>
  </si>
  <si>
    <t>OBKLADY KERAMICKÉ</t>
  </si>
  <si>
    <t>NÁTERY</t>
  </si>
  <si>
    <t>MAĽBY</t>
  </si>
  <si>
    <t>ČALÚNNICKÉ ÚPRAVY</t>
  </si>
  <si>
    <t>Montážne práce</t>
  </si>
  <si>
    <t>M-21 ELEKTROMONTÁŽE</t>
  </si>
  <si>
    <t>M-24 MONTÁŽ VZDUCHOTECHNICKÝCH ZARIADENÍ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</si>
  <si>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</si>
  <si>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</si>
  <si>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</si>
  <si>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</si>
  <si>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</si>
  <si>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</si>
  <si>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</si>
  <si>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</si>
  <si>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</si>
  <si>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</si>
  <si>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</si>
  <si>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Dátum: </t>
  </si>
  <si>
    <t>Zákazka Stavba ZVÝŠENIE POČTU ŽIAKOV NA SSOŠ V GIRALTOVCIACH NA PRAKTICKOM VYUČOVANÍ</t>
  </si>
  <si>
    <t xml:space="preserve">  1/A 1</t>
  </si>
  <si>
    <t xml:space="preserve"> 122201101</t>
  </si>
  <si>
    <t>Odkopávka a prekopávka nezapažená v hornine 3, do 100 m3 - prístavba</t>
  </si>
  <si>
    <t>m3</t>
  </si>
  <si>
    <t xml:space="preserve"> 122201109</t>
  </si>
  <si>
    <t>Odkopávky a prekopávky nezapažené. Príplatok k cenám za lepivosť horniny</t>
  </si>
  <si>
    <t xml:space="preserve"> 132201101</t>
  </si>
  <si>
    <t>Výkop ryhy do šírky 600 mm v horn.3 do 100 m3 - prístavba</t>
  </si>
  <si>
    <t xml:space="preserve"> 132201109</t>
  </si>
  <si>
    <t>Hĺbenie rýh šírky do 600 mm zapažených i nezapažených s urovnaním dna. Príplatok k cene za lepivosť horniny 3</t>
  </si>
  <si>
    <t xml:space="preserve"> 132201201</t>
  </si>
  <si>
    <t>Výkop ryhy šírky 600-2000mm horn.3 do 100m3 - prístavba,odvodnenie</t>
  </si>
  <si>
    <t xml:space="preserve"> 132201209</t>
  </si>
  <si>
    <t>Hĺbenie rýh š. nad 600 do 2 000 mm zapažených i nezapažených, s urovnaním dna. Príplatok k cenám za lepivosť horniny 3</t>
  </si>
  <si>
    <t xml:space="preserve"> 139711101</t>
  </si>
  <si>
    <t>Výkop v uzavretých priestoroch s naložením výkopu na dopravný prostriedok v hornine 1 až 4 - výťah</t>
  </si>
  <si>
    <t xml:space="preserve"> 151101201</t>
  </si>
  <si>
    <t>Paženie stien bez rozopretia alebo vzopretia, príložné hĺbky do 4m</t>
  </si>
  <si>
    <t>m2</t>
  </si>
  <si>
    <t xml:space="preserve"> 151101211</t>
  </si>
  <si>
    <t>Odstránenie paženia stien príložné hĺbky do 4 m</t>
  </si>
  <si>
    <t xml:space="preserve"> 151101401</t>
  </si>
  <si>
    <t>Vzopretie zapažených stien s prepažovaním pri pažení príložnom hĺbky do 4 m</t>
  </si>
  <si>
    <t xml:space="preserve"> 151101411</t>
  </si>
  <si>
    <t>Odstránenie vzopretia stien pri pažení príložnom hĺbky do 4 m</t>
  </si>
  <si>
    <t xml:space="preserve"> 162701105</t>
  </si>
  <si>
    <t>Vodorovné premiestnenie výkopku tr.1-4 do 10000 m</t>
  </si>
  <si>
    <t>M3</t>
  </si>
  <si>
    <t xml:space="preserve"> 171201201</t>
  </si>
  <si>
    <t>Uloženie sypaniny na skládky do 100 m3</t>
  </si>
  <si>
    <t xml:space="preserve"> 171209991</t>
  </si>
  <si>
    <t>Poplatok za uloženie zeminy na skládku</t>
  </si>
  <si>
    <t xml:space="preserve"> 174101101</t>
  </si>
  <si>
    <t>Zásyp sypaninou so zhutnením jám, šachiet, rýh, zárezov alebo okolo objektov v týchto vykopávkach - základy,pod podkl.betón</t>
  </si>
  <si>
    <t xml:space="preserve">  2/A 1</t>
  </si>
  <si>
    <t xml:space="preserve"> 211571112</t>
  </si>
  <si>
    <t>Výplň odvodňovacích rebier do rýh s úpravou povrchu výplne štrkopieskom netriedeným - drenáž</t>
  </si>
  <si>
    <t xml:space="preserve"> 211971121</t>
  </si>
  <si>
    <t>Zhotov. oplášt. výplne z geotext. v ryhe alebo v záreze pri rozvinutej šírke oplášt. od 0 do 2, 5 m - drenáž</t>
  </si>
  <si>
    <t xml:space="preserve"> 11/A 1</t>
  </si>
  <si>
    <t xml:space="preserve"> 274313611</t>
  </si>
  <si>
    <t>Betón základových pásov, prostý tr.C 16/20 - prístavba</t>
  </si>
  <si>
    <t xml:space="preserve"> 274351215</t>
  </si>
  <si>
    <t>Debnenie stien základného pásov, zhotovenie-dielce</t>
  </si>
  <si>
    <t xml:space="preserve"> 274351216</t>
  </si>
  <si>
    <t>Debnenie stien základného pásov, odstránenie-dielce</t>
  </si>
  <si>
    <t>271/A 1</t>
  </si>
  <si>
    <t xml:space="preserve"> 212752125</t>
  </si>
  <si>
    <t>Trativody z flexodrenážnych rúr DN 100</t>
  </si>
  <si>
    <t>m</t>
  </si>
  <si>
    <t>S/S90</t>
  </si>
  <si>
    <t xml:space="preserve"> 6936651000</t>
  </si>
  <si>
    <t>Geotextílie netkané polypropylénové Tatratex pp 200 - drenáž</t>
  </si>
  <si>
    <t xml:space="preserve"> 311231489</t>
  </si>
  <si>
    <t>Murivo nosné z tehál pálených na pero a drážku P+D 25x37.5x23.8 P15. atika ,murivo výťah.šachty na streche</t>
  </si>
  <si>
    <t xml:space="preserve"> 311231511</t>
  </si>
  <si>
    <t>Murivo nosné z tehál pálených s výplňou z expand.polystyr. - ľahká sendvičová stena</t>
  </si>
  <si>
    <t xml:space="preserve"> 311234561</t>
  </si>
  <si>
    <t>Murivo vnútorných nosných stien z brúsených tehál pálených 25 Profi 375x250x249 mm P12 na maltu Profi. - výťah</t>
  </si>
  <si>
    <t xml:space="preserve"> 311234624</t>
  </si>
  <si>
    <t>Murivo obvodových stien z tepelnoizolačných tehál pálených brúsených 50 T Profi 248x500x249 mm P8 na maltu Profi - prístavba</t>
  </si>
  <si>
    <t xml:space="preserve"> 317162122</t>
  </si>
  <si>
    <t>Keramický preklad KP 23,8 70x238 mm, dĺžka 1250 mm</t>
  </si>
  <si>
    <t>kus</t>
  </si>
  <si>
    <t xml:space="preserve"> 317162133</t>
  </si>
  <si>
    <t>Keramický preklad KP 23,8, šírky 70 mm, výšky 238 mm, dĺžky 1500 mm</t>
  </si>
  <si>
    <t xml:space="preserve"> 317162135</t>
  </si>
  <si>
    <t>Keramický preklad KP 23,8, šírky 70 mm, výšky 238 mm, dĺžky 2000 mm</t>
  </si>
  <si>
    <t xml:space="preserve"> 317321411</t>
  </si>
  <si>
    <t xml:space="preserve">Betón prekladov železový (bez výstuže) tr.C 25/30 </t>
  </si>
  <si>
    <t xml:space="preserve"> 317351107</t>
  </si>
  <si>
    <t>Debnenie prekladu zhotovenie</t>
  </si>
  <si>
    <t xml:space="preserve"> 317351108</t>
  </si>
  <si>
    <t>Debnenie prekladu odstránenie</t>
  </si>
  <si>
    <t xml:space="preserve"> 317351109</t>
  </si>
  <si>
    <t>Príplatok za podpornú konštrukciu (zhotovenie i odstránenie)prekladov výšky nad 4 do 6 m</t>
  </si>
  <si>
    <t xml:space="preserve"> 317361821</t>
  </si>
  <si>
    <t>Výstuž prekladov z ocele 10505</t>
  </si>
  <si>
    <t>t</t>
  </si>
  <si>
    <t xml:space="preserve"> 342242034</t>
  </si>
  <si>
    <t>Deliace priečky z tehál pálených brúsených 11,5 Profi 500x115x249 mm P8 na maltu Profi. - prístavba</t>
  </si>
  <si>
    <t xml:space="preserve"> 342272100</t>
  </si>
  <si>
    <t>Priečky z tvárnic porobetónových na MC-5 a tenkovrst.,maltu hr.50, P4-500. - obmurovka rúr</t>
  </si>
  <si>
    <t xml:space="preserve"> 342272116</t>
  </si>
  <si>
    <t>Priečky z presných tvárnic  porobetónových P2-500, 125 × 249 × 599 mm na cementovú a tenkovrstvú lepiacu maltu - jestv.objekt</t>
  </si>
  <si>
    <t xml:space="preserve"> 342272125</t>
  </si>
  <si>
    <t>Priečky z presných tvárnic  porobetónových P2-500 PD, 100 × 249 × 599 mm na cementovú a tenkovrstvú lepiacu maltu - jestv.objekt</t>
  </si>
  <si>
    <t xml:space="preserve"> 342272126</t>
  </si>
  <si>
    <t>Priečky z presných tvárnic  porobetónových P2-500 PD, 150 × 249 × 599 mm na cementovú a tenkovrstvú lepiacu maltu - jestv.objekt</t>
  </si>
  <si>
    <t xml:space="preserve"> 14/C 1</t>
  </si>
  <si>
    <t xml:space="preserve"> 310239211</t>
  </si>
  <si>
    <t>Zamurovanie otvoru s plochou nad 1 do 4m2 v murive nadzákladného tehlami na maltu vápennocementovú</t>
  </si>
  <si>
    <t xml:space="preserve"> 340239212</t>
  </si>
  <si>
    <t>Zamurovanie otvoru s plochou do 4 m2 tehlami pálenými v stenách hr. nad 100 mm</t>
  </si>
  <si>
    <t xml:space="preserve"> 15/A 2</t>
  </si>
  <si>
    <t xml:space="preserve"> 380311642</t>
  </si>
  <si>
    <t>Kompletné konštrukcie z betónu prostého tr.C 16/20, hr.nad 150 do 300mm - vaňa pre výťah</t>
  </si>
  <si>
    <t xml:space="preserve"> 380356231</t>
  </si>
  <si>
    <t>Debnenie komplet. konštr.neomietaných, plôch rovinných zhotovenie- vaňa pre výťah</t>
  </si>
  <si>
    <t xml:space="preserve"> 380356232</t>
  </si>
  <si>
    <t>Debnenie komplet. konštr.neomietaných, plôch rovinných odstránenie</t>
  </si>
  <si>
    <t xml:space="preserve"> 380361006</t>
  </si>
  <si>
    <t>Výstuž komplet. konstr. z ocele 10505- vaňa pre výťah</t>
  </si>
  <si>
    <t xml:space="preserve"> 411321414</t>
  </si>
  <si>
    <t>Betón stropov doskových a trámových, klenieb, škrupín, železový tr.C 25/30 - prístavba</t>
  </si>
  <si>
    <t xml:space="preserve"> 411351101</t>
  </si>
  <si>
    <t>Debnenie stropov doskových zhotovenie-dielce</t>
  </si>
  <si>
    <t xml:space="preserve"> 411351102</t>
  </si>
  <si>
    <t>Debnenie stropov doskových odstránenie-dielce</t>
  </si>
  <si>
    <t xml:space="preserve"> 411354171</t>
  </si>
  <si>
    <t>Podporná konštrukcia stropov pre zaťaženie do 5 kpa zhotovenie</t>
  </si>
  <si>
    <t xml:space="preserve"> 411354172</t>
  </si>
  <si>
    <t>Podporná konštrukcia stropov pre zaťaženie do 5 kpa odstránenie</t>
  </si>
  <si>
    <t xml:space="preserve"> 411361821</t>
  </si>
  <si>
    <t>Výstuž stropov a klenieb, 10505</t>
  </si>
  <si>
    <t xml:space="preserve"> 417321515</t>
  </si>
  <si>
    <t>Betón stužujúcich pásov a vencov železový tr. C 25/30- vence +ukončenie atiky</t>
  </si>
  <si>
    <t xml:space="preserve"> 417351115</t>
  </si>
  <si>
    <t>Debnenie bočníc stužujúcich pásov a vencov vrátane vzpier zhotovenie</t>
  </si>
  <si>
    <t xml:space="preserve"> 417351116</t>
  </si>
  <si>
    <t>Debnenie bočníc stužujúcich pásov a vencov vrátane vzpier odstránenie</t>
  </si>
  <si>
    <t xml:space="preserve"> 417362021</t>
  </si>
  <si>
    <t>Výstuž stužujúcich pásov a vencov zo zvarovanej siete Kari</t>
  </si>
  <si>
    <t xml:space="preserve"> 430321414</t>
  </si>
  <si>
    <t>Schodiskové konštrukcie, betón železový tr.C 25/30 - prístavba vonk.a vnútorné</t>
  </si>
  <si>
    <t xml:space="preserve"> 430361821</t>
  </si>
  <si>
    <t>Výstuž schodiskových konštrukcií z betonárskej ocele 10505</t>
  </si>
  <si>
    <t xml:space="preserve"> 431351121</t>
  </si>
  <si>
    <t>Debnenie do 4 m výšky - podest a podstupňových dosiek pôdorysne priamočiarych zhotovenie</t>
  </si>
  <si>
    <t xml:space="preserve"> 431351122</t>
  </si>
  <si>
    <t>Debnenie do 4 m výšky - podest a podstupňových dosiek pôdorysne priamočiarych odstránenie</t>
  </si>
  <si>
    <t xml:space="preserve"> 433351131</t>
  </si>
  <si>
    <t>Debnenie - vrátane podpernej konštrukcie - schodníc pôdorysne priamočiarych zhotovenie</t>
  </si>
  <si>
    <t xml:space="preserve"> 433351132</t>
  </si>
  <si>
    <t>Debnenie - vrátane podpernej konštrukcie - schodníc pôdorysne priamočiarych odstránenie</t>
  </si>
  <si>
    <t>R/RE</t>
  </si>
  <si>
    <t xml:space="preserve"> 80</t>
  </si>
  <si>
    <t>Komunikácie a spevnené plochy - viď samostatný rozpočet</t>
  </si>
  <si>
    <t>€</t>
  </si>
  <si>
    <t xml:space="preserve"> 611421110</t>
  </si>
  <si>
    <t>Vnútorná omietka vápenná alebo vápennocementová stropov hrubá zatretá - prístavba</t>
  </si>
  <si>
    <t xml:space="preserve"> 611421133</t>
  </si>
  <si>
    <t>Vnútorná omietka vápenná alebo vápennocementová stropov štuková</t>
  </si>
  <si>
    <t xml:space="preserve"> 612421615</t>
  </si>
  <si>
    <t>Vnútorná omietka vápenná alebo vápennocementová v podlaží a v schodisku hrubá zatretá - prístavba</t>
  </si>
  <si>
    <t xml:space="preserve"> 612421637</t>
  </si>
  <si>
    <t>Vnútorná omietka vápenná alebo vápennocementová v podlaží a v schodisku stien štuková</t>
  </si>
  <si>
    <t xml:space="preserve"> 612421740</t>
  </si>
  <si>
    <t>Penetračný náter vnút stien a stropov a vonk.stien</t>
  </si>
  <si>
    <t xml:space="preserve"> 612421741</t>
  </si>
  <si>
    <t>Potiahnutie vnút.stien sklotextilnou mriežkou do lepidla - nové priečky a zamurovky jestv.objekt</t>
  </si>
  <si>
    <t xml:space="preserve"> 612465141</t>
  </si>
  <si>
    <t>Stierka vnútorných stien vyrovnávacia, strojne miešaná,ručne nanášaná hr.3 mm</t>
  </si>
  <si>
    <t xml:space="preserve"> 612473186</t>
  </si>
  <si>
    <t>Príplatok za zabudované rohovníky (uholníky) na hrany stien (meria sa v m dľ.) - prístavba</t>
  </si>
  <si>
    <t xml:space="preserve"> 617451232</t>
  </si>
  <si>
    <t>Vnútorná omietka cementová svetlíkov, výť. šachiet alebo nádržiek štuková plsťou hladená - obslužný</t>
  </si>
  <si>
    <t xml:space="preserve"> 622402151</t>
  </si>
  <si>
    <t>Podhod pod omietku na zarovnanie rybinovitej drážky pri tehlových tvárniciach- prístavba</t>
  </si>
  <si>
    <t xml:space="preserve"> 622411120</t>
  </si>
  <si>
    <t>Farbenie vonkajšej omietky stien včítane podkladného náteru a pačokovania- prístavba a zamurovky</t>
  </si>
  <si>
    <t>M2</t>
  </si>
  <si>
    <t xml:space="preserve"> 622421121</t>
  </si>
  <si>
    <t>Vonkajšia omietka stien vápenná alebo vápennocementová hrubá zatretá - zamurovky</t>
  </si>
  <si>
    <t xml:space="preserve"> 622464234</t>
  </si>
  <si>
    <t>Vonkajšia omietka stien tenkovrstvová silikónová základ a ryhovaná 2 mm - sokeľ</t>
  </si>
  <si>
    <t xml:space="preserve"> 622466153</t>
  </si>
  <si>
    <t>Vonkajšia omietka stien Termo, tepelnoizolačná,miešanie strojne,nanášanie ručne hr.3 cm - prístavba</t>
  </si>
  <si>
    <t xml:space="preserve"> 622474206</t>
  </si>
  <si>
    <t>Potiahnutie vonkajších stien lepidlom a sklotextilnou mriežkou - sokeľ</t>
  </si>
  <si>
    <t xml:space="preserve"> 625250155</t>
  </si>
  <si>
    <t>Doteplenie vonk. konštrukcie, bez povrchovej úpravy, systém XPS STYRODUR 2800 lepený rámovo s prikotvením, hr. izolantu 8cm - základy,sokeľ</t>
  </si>
  <si>
    <t xml:space="preserve"> 627990006</t>
  </si>
  <si>
    <t>Tesnenie špár obvodového plášťa polyuretánovou penou - pod parapety</t>
  </si>
  <si>
    <t>M</t>
  </si>
  <si>
    <t xml:space="preserve"> 631313611</t>
  </si>
  <si>
    <t>Mazanina z betónu prostého tr.C 16/20 hr.nad 80 do 120 mm - 1 NP prístavby</t>
  </si>
  <si>
    <t xml:space="preserve"> 631315611</t>
  </si>
  <si>
    <t>Mazanina z betónu prostého tr.C 16/20 hr.nad 120 do 240 mm - podkl.betón prístavby,chodník</t>
  </si>
  <si>
    <t xml:space="preserve"> 631319171</t>
  </si>
  <si>
    <t>Príplatok za strhnutie povrchu mazaniny latou pre hr. obidvoch vrstiev mazaniny nad 50 do 80 mm - podlaha 1 NP</t>
  </si>
  <si>
    <t xml:space="preserve"> 631319175</t>
  </si>
  <si>
    <t>Príplatok za strhnutie povrchu mazaniny latou pre hr. obidvoch vrstiev mazaniny nad 120 do 240 mm - podkl.betón,chodník</t>
  </si>
  <si>
    <t xml:space="preserve"> 631362021</t>
  </si>
  <si>
    <t>Výstuž mazanín z betónov (z kameniva) a z ľahkých betónov zo zváraných sietí z drôtov typu KARI</t>
  </si>
  <si>
    <t xml:space="preserve"> 631571003</t>
  </si>
  <si>
    <t>Násyp zo štrkopiesku 0-32so zhutnením (pre spevnenie podkladu) - pod podkl.betón,chodník</t>
  </si>
  <si>
    <t xml:space="preserve"> 632451044</t>
  </si>
  <si>
    <t xml:space="preserve">Samonivelizujúci poter hr.3mm </t>
  </si>
  <si>
    <t xml:space="preserve"> 632451054</t>
  </si>
  <si>
    <t>Poter pieskovocementový hr. do 40 mm - prístavba 2.NP,výťahy</t>
  </si>
  <si>
    <t xml:space="preserve"> 632477006</t>
  </si>
  <si>
    <t>Penetračný náter LF Plus pod potery</t>
  </si>
  <si>
    <t xml:space="preserve"> 632921411</t>
  </si>
  <si>
    <t>Dlažba z betónových dlaždíc do cem malty MC-10 hr 40mm - okap.chodník,vonk.schody</t>
  </si>
  <si>
    <t xml:space="preserve"> 641952211</t>
  </si>
  <si>
    <t>Osadenie dreveného alebo plastového okenného rámu plochy do 2, 5m2</t>
  </si>
  <si>
    <t xml:space="preserve"> 641952341</t>
  </si>
  <si>
    <t>Osadenie dreveného alebo plastového okenného rámu plochy 2, 5-4m2</t>
  </si>
  <si>
    <t xml:space="preserve"> 641952451</t>
  </si>
  <si>
    <t>Osadenie dreveného alebo plastového okenného rámu plochy 4-10m2</t>
  </si>
  <si>
    <t xml:space="preserve"> 642942111</t>
  </si>
  <si>
    <t>Osadenie oceľového,plastového dverového rámu plochy otvoru do 2, 5m2</t>
  </si>
  <si>
    <t xml:space="preserve"> 642942221</t>
  </si>
  <si>
    <t>Osadenie oceľového,plastového dverového rámu plochy otvoru 2, 5-4,5m2</t>
  </si>
  <si>
    <t xml:space="preserve"> 648991111</t>
  </si>
  <si>
    <t>Osadenie parapetných dosiek z plastických a poloplast., hmôt, š. do 200 mm</t>
  </si>
  <si>
    <t xml:space="preserve"> 611421431</t>
  </si>
  <si>
    <t>Oprava omietok stropov v množstve do 50 % štukových - jestv.stropy</t>
  </si>
  <si>
    <t xml:space="preserve"> 612421431</t>
  </si>
  <si>
    <t>Oprava vnútorných vápenných omietok stien, v množstve opravenej plochy nad 30 do 50 % štukových - jestv.steny</t>
  </si>
  <si>
    <t>P/PE</t>
  </si>
  <si>
    <t xml:space="preserve"> 553317000</t>
  </si>
  <si>
    <t>Zárubeň oceľová CgU 600/1970</t>
  </si>
  <si>
    <t>KUS</t>
  </si>
  <si>
    <t xml:space="preserve"> 553317020</t>
  </si>
  <si>
    <t>Zárubeň oceľová CgU 700/1970</t>
  </si>
  <si>
    <t xml:space="preserve"> 553317040</t>
  </si>
  <si>
    <t>Zárubeň oceľová CgU 800/1970</t>
  </si>
  <si>
    <t xml:space="preserve"> 553317060</t>
  </si>
  <si>
    <t>Zárubeň oceľová CgU 900/1970</t>
  </si>
  <si>
    <t xml:space="preserve"> 553317120</t>
  </si>
  <si>
    <t>Zárubeň oceľová CgU 1450/1970</t>
  </si>
  <si>
    <t xml:space="preserve">  3/A 1</t>
  </si>
  <si>
    <t xml:space="preserve"> 941941041</t>
  </si>
  <si>
    <t>Montáž lešenia ľahkého pracovného radového s podlahami šírky nad 1, 00 do 1,20 m a výšky do 10 m</t>
  </si>
  <si>
    <t xml:space="preserve"> 941941291</t>
  </si>
  <si>
    <t>Príplatok za prvý a každý ďalší i začatý mesiac použitia lešenia k cene -1041</t>
  </si>
  <si>
    <t xml:space="preserve"> 941955002</t>
  </si>
  <si>
    <t>Lešenie ľahké pracovné pomocné, s výškou lešeňovej podlahy nad 1,20 do 1,90 m - šachta výťahu</t>
  </si>
  <si>
    <t xml:space="preserve"> 944944103</t>
  </si>
  <si>
    <t>Ochranná sieť na boku lešenia zo siete  - montáž</t>
  </si>
  <si>
    <t xml:space="preserve">  3/B 1</t>
  </si>
  <si>
    <t xml:space="preserve"> 941941841</t>
  </si>
  <si>
    <t>Demontáž lešenia ľahkého pracovného radového a s podlahami, šírky nad 1,00 do 1,20 m výšky do 10 m</t>
  </si>
  <si>
    <t xml:space="preserve"> 944944803</t>
  </si>
  <si>
    <t>Ochranná sieť na boku lešenia zo siete - demontáž</t>
  </si>
  <si>
    <t xml:space="preserve"> 931961115</t>
  </si>
  <si>
    <t>Zvislé vložky do dilatačných škár, z polystyrénovej dosky hr. 30 mm</t>
  </si>
  <si>
    <t xml:space="preserve"> 956901111</t>
  </si>
  <si>
    <t>Osadenie schodiskového zábradlia v kamenných stupňoch</t>
  </si>
  <si>
    <t xml:space="preserve"> 13/B 1</t>
  </si>
  <si>
    <t xml:space="preserve"> 962031132</t>
  </si>
  <si>
    <t>Búranie priečok z tehál pálených, plných alebo dutých hr. do100 mm,  -0,19600t</t>
  </si>
  <si>
    <t xml:space="preserve"> 962031133</t>
  </si>
  <si>
    <t>Búranie priečok z tehál pálených, plných alebo dutých hr. do 150 mm -0,261 t</t>
  </si>
  <si>
    <t xml:space="preserve"> 965043441</t>
  </si>
  <si>
    <t>Búranie podkladov pod dlažby betónových s poterom alebo terazzom hr. do 150 mm, plochy nad 4 m2 -pre výťah,miest.kde je gulička</t>
  </si>
  <si>
    <t xml:space="preserve"> 965081171</t>
  </si>
  <si>
    <t>Ostránenie lepidla na dlažbu z bet.podkladu</t>
  </si>
  <si>
    <t xml:space="preserve"> 965081713</t>
  </si>
  <si>
    <t>Búranie dlažieb z xylolitových, alebo keramických dlaždíc hr. do 10 mm plochy nad 1 m2 -0,020 t</t>
  </si>
  <si>
    <t xml:space="preserve"> 967031132</t>
  </si>
  <si>
    <t>Prikresanie rovných ostení, bez odstupu, po hrubom vybúraní otvorov, v murive tehl. na maltu,  -0,05700t</t>
  </si>
  <si>
    <t xml:space="preserve"> 967041112</t>
  </si>
  <si>
    <t>Prikresanie rovných ostení bez odstupu, po hrubom vybúraní otvorov, v betóne,  -0,06600t</t>
  </si>
  <si>
    <t xml:space="preserve"> 968061125</t>
  </si>
  <si>
    <t>Vyvesenie alebo zavesenie dreveného dverného krídla do 2 m2</t>
  </si>
  <si>
    <t xml:space="preserve"> 968062355</t>
  </si>
  <si>
    <t>Vybúranie drevených rámov okien dvojitých alebo zdvojených, plochy do 2 m2,  -0,06300t</t>
  </si>
  <si>
    <t xml:space="preserve"> 968062356</t>
  </si>
  <si>
    <t>Vybúranie drevených rámov okien dvojitých alebo zdvojených, plochy do 4 m2,  -0,05400t</t>
  </si>
  <si>
    <t xml:space="preserve"> 968072455</t>
  </si>
  <si>
    <t>Vybúranie a vybratie kovových dverových zárubní, plochy do 2 m2 -0,076 t</t>
  </si>
  <si>
    <t xml:space="preserve"> 968072456</t>
  </si>
  <si>
    <t>Vybúranie a vybratie kovových dverových zárubní, plochy nad 2 m2 -0,063 t</t>
  </si>
  <si>
    <t xml:space="preserve"> 971033651</t>
  </si>
  <si>
    <t>Vybúranie otvorov v murive tehl. plochy do 4 m2 hr.do 600 mm,  -1,87500t</t>
  </si>
  <si>
    <t xml:space="preserve"> 971042431</t>
  </si>
  <si>
    <t>Vybúranie otvorov v betónových priečkach a stenách plochy do 0,25 m2 hrúbky do 150 mm</t>
  </si>
  <si>
    <t xml:space="preserve"> 971042551</t>
  </si>
  <si>
    <t>Vybúranie otvoru v betónových priečkach a stenách plochy do 1 m2, akejkolvek hr.,  -2,20000t</t>
  </si>
  <si>
    <t xml:space="preserve"> 971042651</t>
  </si>
  <si>
    <t>Vybúranie otvoru v betónových priečkach a stenách plochy do 4 m2, akejkolvek hr.,  -2,20000t</t>
  </si>
  <si>
    <t xml:space="preserve"> 973031324</t>
  </si>
  <si>
    <t>Vysekanie v murive z tehál kapsy plochy do 0, 10 m2, hĺbky do 150 mm,  -0,01500t</t>
  </si>
  <si>
    <t xml:space="preserve"> 974031664</t>
  </si>
  <si>
    <t>Vysekávanie rýh v tehl. murive pre vťahov. nosníkov hĺbke do 150 mm,  -0,04200t</t>
  </si>
  <si>
    <t xml:space="preserve"> 976071111</t>
  </si>
  <si>
    <t>Vybúranie kovových madiel a zábradlí,  -0,03700t</t>
  </si>
  <si>
    <t xml:space="preserve"> 978059232</t>
  </si>
  <si>
    <t>Demontáž vnútorného parapetu dreveného,plastového,kamenina</t>
  </si>
  <si>
    <t xml:space="preserve"> 978059531</t>
  </si>
  <si>
    <t>Odsekanie a odobratie stien z obkladačiek vnútorných nad 2 m2,  -0,06800t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</si>
  <si>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</si>
  <si>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</si>
  <si>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</si>
  <si>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</si>
  <si>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</si>
  <si>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</si>
  <si>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979082133</t>
  </si>
  <si>
    <t>Poplatok za uloženie vybúranej sute na verejnú skládku (orientačná cena)</t>
  </si>
  <si>
    <t>T</t>
  </si>
  <si>
    <t xml:space="preserve"> 952901110</t>
  </si>
  <si>
    <t>Čistenie budov</t>
  </si>
  <si>
    <t>764/B 1</t>
  </si>
  <si>
    <t xml:space="preserve"> 764410850</t>
  </si>
  <si>
    <t>Demontáž oplechovania parapetov rš od 100 do 330 mm,  -0,00135t</t>
  </si>
  <si>
    <t>766/B 1</t>
  </si>
  <si>
    <t xml:space="preserve"> 766411812</t>
  </si>
  <si>
    <t>Demontáž obloženia stien panelmi, veľkosti nad 1,5 m2,  -0,02400t - umakart.steny</t>
  </si>
  <si>
    <t xml:space="preserve"> 766411822</t>
  </si>
  <si>
    <t>Demontáž obloženia stien panelmi, podkladových roštov,  -0,00800t</t>
  </si>
  <si>
    <t xml:space="preserve"> 766421821</t>
  </si>
  <si>
    <t>Demontáž obloženia stien, palub.doskami,  -0,01000t - steny,obloženie potrubia</t>
  </si>
  <si>
    <t xml:space="preserve"> 766421822</t>
  </si>
  <si>
    <t>Demontáž obloženia stien, podkladových roštov,  -0,00800t</t>
  </si>
  <si>
    <t xml:space="preserve"> 766661820</t>
  </si>
  <si>
    <t>Demontáž vnútorných parapetov  -0,00200t</t>
  </si>
  <si>
    <t xml:space="preserve"> 766812820</t>
  </si>
  <si>
    <t>Demontáž kuchynskej linky drevenej  -0,13100t</t>
  </si>
  <si>
    <t>ks</t>
  </si>
  <si>
    <t>767/B 1</t>
  </si>
  <si>
    <t xml:space="preserve"> 767920870</t>
  </si>
  <si>
    <t>Demontáž oceľových mreží  -0,01300t</t>
  </si>
  <si>
    <t>775/B 2</t>
  </si>
  <si>
    <t xml:space="preserve"> 776401879</t>
  </si>
  <si>
    <t>Odstránenie lepidla po demontáži povlakových podláh</t>
  </si>
  <si>
    <t xml:space="preserve"> 776511810</t>
  </si>
  <si>
    <t>Odstránenie povlakových podláh z nášľapnej plochy lepených bez podložky vr.soklíkov,  -0,00100t</t>
  </si>
  <si>
    <t xml:space="preserve"> 000000003</t>
  </si>
  <si>
    <t>Hasiací prístroj prenosný práškový s náplňou 6kg</t>
  </si>
  <si>
    <t xml:space="preserve"> 0000000031</t>
  </si>
  <si>
    <t>Hasiací prístroj prenosný vodný V9</t>
  </si>
  <si>
    <t xml:space="preserve"> 0000000032</t>
  </si>
  <si>
    <t>Hasiací prístroj prenosný snehový S5</t>
  </si>
  <si>
    <t xml:space="preserve"> 00000019</t>
  </si>
  <si>
    <t>Vybúranie jestv.strechy pre osobný výťah</t>
  </si>
  <si>
    <t xml:space="preserve"> 00000022</t>
  </si>
  <si>
    <t>Osobný výťah so šachtou s dovozom a montážou</t>
  </si>
  <si>
    <t xml:space="preserve"> 00000023</t>
  </si>
  <si>
    <t>Obslužný výťah s dovozom a montážou</t>
  </si>
  <si>
    <t xml:space="preserve"> 999281111</t>
  </si>
  <si>
    <t>Presun hmôt pre opravy a údržbu objektov vrátane vonkajších plášťov výšky do 25 m</t>
  </si>
  <si>
    <t>711/A 1</t>
  </si>
  <si>
    <t xml:space="preserve"> 711111412</t>
  </si>
  <si>
    <t xml:space="preserve">Náter hydroizolácie </t>
  </si>
  <si>
    <t xml:space="preserve"> 711471051</t>
  </si>
  <si>
    <t>Izolácia proti tlakovej vode termoplastami vodorovne fóliou PVC položenou voľne - prístavba,výťah</t>
  </si>
  <si>
    <t xml:space="preserve"> 711472051</t>
  </si>
  <si>
    <t>Izolácia proti tlakovej vode termoplastami zvisle fóliou PVC položenou zvisle - výťah</t>
  </si>
  <si>
    <t xml:space="preserve"> 711491171</t>
  </si>
  <si>
    <t>Izolácia proti tlakovej vode z ochrannej textílie podkladnej vrstvy vodorovne</t>
  </si>
  <si>
    <t xml:space="preserve"> 711491172</t>
  </si>
  <si>
    <t>Izolácia proti tlakovej vode z ochrannej textílie ochrannej vrstvy vodorovne</t>
  </si>
  <si>
    <t xml:space="preserve"> 711491271</t>
  </si>
  <si>
    <t>Izolácia proti tlakovej vode z ochrannej textílie podkladnej vrstvy zvisle</t>
  </si>
  <si>
    <t xml:space="preserve"> 711491272</t>
  </si>
  <si>
    <t>Izolácia proti tlakovej vode z ochrannej textílie ochrannej vrstvy zvisle</t>
  </si>
  <si>
    <t xml:space="preserve"> 998711202</t>
  </si>
  <si>
    <t>Presun hmôt pre izoláciu proti vode v objektoch výšky nad 6 do 12 m</t>
  </si>
  <si>
    <t xml:space="preserve"> %</t>
  </si>
  <si>
    <t>S/S10</t>
  </si>
  <si>
    <t xml:space="preserve"> 111637002</t>
  </si>
  <si>
    <t>Tekutá 1-zložková fólia pre vlhké priestory a sprchy</t>
  </si>
  <si>
    <t>kg</t>
  </si>
  <si>
    <t>S/S20</t>
  </si>
  <si>
    <t xml:space="preserve"> 2833000210</t>
  </si>
  <si>
    <t>Hydroizolačná fólia 803 fólia 1,50 mm hnedá, mliečna, signálna</t>
  </si>
  <si>
    <t xml:space="preserve"> 693665120</t>
  </si>
  <si>
    <t>Geotextília PP 300, netkaná  300g/m2</t>
  </si>
  <si>
    <t>711/A 2</t>
  </si>
  <si>
    <t xml:space="preserve"> 712341559</t>
  </si>
  <si>
    <t>Zhotovenie povlak. krytiny striech plochých do 10st. pásmi pritav. NAIP na celej ploche s vyvedením na atiku - výťah</t>
  </si>
  <si>
    <t xml:space="preserve"> 712361701</t>
  </si>
  <si>
    <t>Zhotovenie povlakovej krytiny striech plochých do 10st. gumami fóliou položenou voľne - prístavba</t>
  </si>
  <si>
    <t xml:space="preserve"> 712370050</t>
  </si>
  <si>
    <t>Zhotovenie povlakovej krytiny striech plochých do 10°PVC-P fóliou položenou voľne so zvarením spoju s vyvedením na atiku prístavba</t>
  </si>
  <si>
    <t xml:space="preserve"> 712391171</t>
  </si>
  <si>
    <t>Zhotov. povlak. krytiny striech plochých do 10st. ostatné z ochrannej textílie podklad.vrstvy s vyvedením na atiku</t>
  </si>
  <si>
    <t xml:space="preserve"> 712391172</t>
  </si>
  <si>
    <t>Zhotov. povlak. krytiny striech plochých do 10st. ostatné z ochrannej textílie ochran. vrstvy s vyvedením na atiku</t>
  </si>
  <si>
    <t xml:space="preserve"> 712391177</t>
  </si>
  <si>
    <t>Zhotov. povlak. krytiny striech plochých do 10st. ukončovacia lišta</t>
  </si>
  <si>
    <t xml:space="preserve"> 712391383</t>
  </si>
  <si>
    <t xml:space="preserve">Priťaženie izolácie krytiny násypom z kameniva frakcie 16/32 mm hrúbky 60 mm na plochej streche so sklonom do 10° </t>
  </si>
  <si>
    <t xml:space="preserve"> 998712202</t>
  </si>
  <si>
    <t>Presun hmôt pre izoláciu povlakovej krytiny v objektoch výšky nad 6 do 12 m</t>
  </si>
  <si>
    <t xml:space="preserve"> 283240006</t>
  </si>
  <si>
    <t>Parotesná reflexná fólia JF 170 Špeciál N AI vč.obojstr.pásky - prístavba</t>
  </si>
  <si>
    <t xml:space="preserve"> 283300015</t>
  </si>
  <si>
    <t>Hydroizolačná strešná 810 fólia 1,50 mm  šedá</t>
  </si>
  <si>
    <t xml:space="preserve"> 583347830</t>
  </si>
  <si>
    <t>Kamenivo ťažené hrubé drvené frakcia 32-63  tr. B Ia</t>
  </si>
  <si>
    <t xml:space="preserve"> 6283310000</t>
  </si>
  <si>
    <t>Pásy ťažké asfaltové  g 200 s 40 - výťah</t>
  </si>
  <si>
    <t>713/A 1</t>
  </si>
  <si>
    <t xml:space="preserve"> 713121111</t>
  </si>
  <si>
    <t>Montáž tepelnej izolácie  pásmi podláh, jednovrstvová,prístavba,šachta výťahu</t>
  </si>
  <si>
    <t xml:space="preserve"> 713131141</t>
  </si>
  <si>
    <t>Montáž tepelnej izolácie pásmi stien,lepením celoplošne rohoží,dosiek,pásov - šachta výťahu,atika, výťah.steny na streche</t>
  </si>
  <si>
    <t xml:space="preserve"> 713142121</t>
  </si>
  <si>
    <t>Montáž tepelnej izolácie doskami striech, jednovrstvová prilep. asfaltom bod - 2x výmera - prístavba,výťah</t>
  </si>
  <si>
    <t>713/A 5</t>
  </si>
  <si>
    <t xml:space="preserve"> 998713202</t>
  </si>
  <si>
    <t>Presun hmôt pre izolácie tepelné v objektoch výšky nad 6 m do 12 m</t>
  </si>
  <si>
    <t xml:space="preserve"> 283250242</t>
  </si>
  <si>
    <t>Fólia z pvc na prekrytie tepelnej izolácie s položením</t>
  </si>
  <si>
    <t xml:space="preserve"> 2837650020</t>
  </si>
  <si>
    <t>Extrud polystyrén  Styrodur 2800 C hrúbka 40mm - výťah šachta</t>
  </si>
  <si>
    <t xml:space="preserve"> 2837653502</t>
  </si>
  <si>
    <t>EPS spádová doska  spádový penový polystyrén 150S - strecha</t>
  </si>
  <si>
    <t xml:space="preserve"> 283766110</t>
  </si>
  <si>
    <t>Samozhášavý podlahový polystyrén PSE S hr.100mm - prístavba podlaha,steny atiky</t>
  </si>
  <si>
    <t xml:space="preserve"> 283766112</t>
  </si>
  <si>
    <t>Samozhášavý polystyrén EPS S 150hr.150mm - prístavba 2x výmera strechy</t>
  </si>
  <si>
    <t xml:space="preserve"> 6313670090</t>
  </si>
  <si>
    <t>Tepelnoizolačný pás Plus sklená vlna  hrúbka 140 mm - steny výťahu</t>
  </si>
  <si>
    <t xml:space="preserve"> 6313670095</t>
  </si>
  <si>
    <t>Tepelnoizolačný pás Plus sklená vlna  hrúbka 150 mm - strecha výťahu 2x výmera</t>
  </si>
  <si>
    <t xml:space="preserve"> 21</t>
  </si>
  <si>
    <t>Zdravotechnická inštalácia - viď samostatný rozpočet</t>
  </si>
  <si>
    <t xml:space="preserve"> 24</t>
  </si>
  <si>
    <t>Ústredné vykurovanie - viď samostatný rozpočet</t>
  </si>
  <si>
    <t>762/A 1</t>
  </si>
  <si>
    <t xml:space="preserve"> 762421305</t>
  </si>
  <si>
    <t>Obloženie stropov alebo strešných podhľadov z dosiek OSB skrutkovaných na zraz hr. dosky 22 mm - atika</t>
  </si>
  <si>
    <t xml:space="preserve"> 762495000</t>
  </si>
  <si>
    <t>Spojovacie a ochranné prostriedky klince, závrtky</t>
  </si>
  <si>
    <t xml:space="preserve"> 998762202</t>
  </si>
  <si>
    <t>Presun hmôt pre konštrukcie tesárske v objektoch výšky do 12 m</t>
  </si>
  <si>
    <t>763/A 2</t>
  </si>
  <si>
    <t xml:space="preserve"> 763122111</t>
  </si>
  <si>
    <t>Obklad rúr sadrokartónom ,jednoduchá kca UD a CD dosky GKB tl 12,5 mm</t>
  </si>
  <si>
    <t xml:space="preserve"> 763132310</t>
  </si>
  <si>
    <t>SDK podhľad zavesená dvojvrstvová kca prefil CD dosky GKBI hr. 12,5 mm</t>
  </si>
  <si>
    <t xml:space="preserve"> 998763401</t>
  </si>
  <si>
    <t>Presun hmôt pre sádrokartónové konštrukcie v stavbách(objektoch )výšky do 7 m</t>
  </si>
  <si>
    <t>764/A 6</t>
  </si>
  <si>
    <t xml:space="preserve"> 764711115</t>
  </si>
  <si>
    <t>Oplechovanie parapetov z poplast.plechu rš 330 mm</t>
  </si>
  <si>
    <t xml:space="preserve"> 764731115</t>
  </si>
  <si>
    <t>Oplechovanie múrov z poplast.plechu rš 500 mm</t>
  </si>
  <si>
    <t xml:space="preserve"> 764751112</t>
  </si>
  <si>
    <t>Odpadné rúry z poplast.plechu kruhové rovné SROR D 100 mm</t>
  </si>
  <si>
    <t xml:space="preserve"> 764751132</t>
  </si>
  <si>
    <t>Odpadné rúry z poplast.plechu koleno BK D 100 mm</t>
  </si>
  <si>
    <t xml:space="preserve"> 764751152</t>
  </si>
  <si>
    <t>Odpadné rúry z poplast.plechu odskok SOKN D 100 mm</t>
  </si>
  <si>
    <t xml:space="preserve"> 764761231</t>
  </si>
  <si>
    <t>Žľaby z poplast.plechu kotlík SOK k polkruhovým žľabom veľkosť 125 mm</t>
  </si>
  <si>
    <t>764/A 7</t>
  </si>
  <si>
    <t xml:space="preserve"> 998764202</t>
  </si>
  <si>
    <t>Presun hmôt pre konštrukcie klampiarske v objektoch výšky nad 6 do 12 m</t>
  </si>
  <si>
    <t>766/A 1</t>
  </si>
  <si>
    <t xml:space="preserve"> 766661413</t>
  </si>
  <si>
    <t>Montáž dverového krídla kompletiz.otváravého protipožiar., jednokrídlových, š.do 800 mm bez priezoru</t>
  </si>
  <si>
    <t xml:space="preserve"> 766661422</t>
  </si>
  <si>
    <t>Montáž dverných krídiel kompletiz. protipožiarnych jednokrídlových, šírky nad 800 mm bez priezoru</t>
  </si>
  <si>
    <t xml:space="preserve"> 766661432</t>
  </si>
  <si>
    <t>Montáž dverového krídla kompletiz.otváravého protipožiarneho, dvojkrídlové 1450x1970 mm</t>
  </si>
  <si>
    <t xml:space="preserve"> 766661512</t>
  </si>
  <si>
    <t>Montáž dverového krídla kompletiz.otváravého z tvrdého dreva s polodrážkou, jednokrídlové</t>
  </si>
  <si>
    <t xml:space="preserve"> 766694151</t>
  </si>
  <si>
    <t>Montáž parapetnej dosky plastovej šírky do 300 mm, dĺžky do 1000 mm</t>
  </si>
  <si>
    <t xml:space="preserve"> 998766202</t>
  </si>
  <si>
    <t>Presun hmot pre konštrukcie stolárske v objektoch výšky nad 6 do 12 m</t>
  </si>
  <si>
    <t xml:space="preserve"> 767100003</t>
  </si>
  <si>
    <t>Plastový parapet vnútorný š.250mm</t>
  </si>
  <si>
    <t xml:space="preserve"> 611610110</t>
  </si>
  <si>
    <t>Dvere drevené vnútorné hladké fólia DF-1 plné 60 x 197 cm</t>
  </si>
  <si>
    <t xml:space="preserve"> 611610210</t>
  </si>
  <si>
    <t>Dvere drevené vnútorné hladké fólia DF-1 plné 70 x 197 cm</t>
  </si>
  <si>
    <t xml:space="preserve"> 611610310</t>
  </si>
  <si>
    <t>Dvere drevené vnútorné hladké fólia DF-1 plné 80 x 197 cm</t>
  </si>
  <si>
    <t xml:space="preserve"> 611640080</t>
  </si>
  <si>
    <t>Drevené plné požiarne dvere jednokrídlové, bez zárubne EI 30, EW 30  800x1970 iná farba</t>
  </si>
  <si>
    <t xml:space="preserve"> 6116401100</t>
  </si>
  <si>
    <t>Drevené plné požiarne dvere jednokrídlové, bez zárubne EI 30, EW 30  90x197 cm  iná farba</t>
  </si>
  <si>
    <t xml:space="preserve"> 6116402500</t>
  </si>
  <si>
    <t>Drevené plné požiarne dvere dvojkrídlové, bez zárubne EI 30, EW 30  145x197 cm  iná farba</t>
  </si>
  <si>
    <t>767/A 1</t>
  </si>
  <si>
    <t xml:space="preserve"> 767631102</t>
  </si>
  <si>
    <t>Montáž okna plastového so zasklením rozm. 490 mm x 900 mm</t>
  </si>
  <si>
    <t>Montáž okna plastového so zasklením rozm. 750 mm x 600 mm</t>
  </si>
  <si>
    <t xml:space="preserve"> 767631121</t>
  </si>
  <si>
    <t>Montáž okna plastového so zasklením rozm. 700 mm x 900 mm</t>
  </si>
  <si>
    <t xml:space="preserve"> 767631136</t>
  </si>
  <si>
    <t>Montáž okna plastového so zasklením rozm. 1000 mm x 1500 mm</t>
  </si>
  <si>
    <t xml:space="preserve"> 767631154</t>
  </si>
  <si>
    <t>Montáž okna plastového so zasklením rozm 1270 mm x 1200 mm</t>
  </si>
  <si>
    <t xml:space="preserve"> 767631303</t>
  </si>
  <si>
    <t>Montáž okna plastového so zasklením rozm.1750 mm x 900 mm</t>
  </si>
  <si>
    <t xml:space="preserve"> 767631332</t>
  </si>
  <si>
    <t>Montáž okna plastového so zasklením rozm.2050 mm x 900 mm</t>
  </si>
  <si>
    <t xml:space="preserve"> 767631334</t>
  </si>
  <si>
    <t>Montáž okna plastového so zasklením rozm.2070 mm x 1500 mm</t>
  </si>
  <si>
    <t xml:space="preserve"> 767631335</t>
  </si>
  <si>
    <t>Montáž okna plastového so zasklením rozm.2665 mm x 1085 mm</t>
  </si>
  <si>
    <t xml:space="preserve"> 767641311</t>
  </si>
  <si>
    <t>Montáž dverí plastových, vchodových jednodielnych, so zasklením výšky 2000 mm x šírky 800 mm</t>
  </si>
  <si>
    <t xml:space="preserve"> 767641325</t>
  </si>
  <si>
    <t>Montáž dverí plastových, vchodových dvojdielnych, so zasklením výšky 2000 mm x šírky 1400 mm</t>
  </si>
  <si>
    <t>767/A 3</t>
  </si>
  <si>
    <t xml:space="preserve"> 767113130</t>
  </si>
  <si>
    <t>Montáž stien a priečok pre zasklenie z AL-profilov s plochou jednotlivých stien nad 9 do 12 m2</t>
  </si>
  <si>
    <t xml:space="preserve"> 767662110</t>
  </si>
  <si>
    <t>Montáž mreží pevných skrutkovaním</t>
  </si>
  <si>
    <t xml:space="preserve"> 767995106</t>
  </si>
  <si>
    <t>Montáž ostatných atypických kovových stavebných doplnkových konštrukcií nad 100 do 250 kg - strieška</t>
  </si>
  <si>
    <t xml:space="preserve"> 767995107</t>
  </si>
  <si>
    <t>Montáž ostatných atypických kovových stavebných doplnkových konštrukcií nad 250 do 500 kg- Ok výťahu pod doskou,ok vzt</t>
  </si>
  <si>
    <t xml:space="preserve"> 767995108</t>
  </si>
  <si>
    <t>Montáž ostatných atypických kovových stavebných doplnkových konštrukcií nad 500 kg - OK rámy otvory medzi jestv.a novovým obj.</t>
  </si>
  <si>
    <t xml:space="preserve"> 998767202</t>
  </si>
  <si>
    <t>Presun hmôt pre kovové stavebné doplnkové konštrukcie v objektoch výšky nad 6 do 12 m</t>
  </si>
  <si>
    <t xml:space="preserve"> R0003251</t>
  </si>
  <si>
    <t>Montáž polykarbonátových kabín</t>
  </si>
  <si>
    <t xml:space="preserve"> 000000040</t>
  </si>
  <si>
    <t>Stena z laminodosky s povrchom malamín s Al profilmi výšky od 2,05-250m</t>
  </si>
  <si>
    <t xml:space="preserve"> 000000040.</t>
  </si>
  <si>
    <t xml:space="preserve">Dvere jednokrídlové so wc zámkom z laminodosky s povrchom malamín s Al profilmi </t>
  </si>
  <si>
    <t xml:space="preserve"> 553000001</t>
  </si>
  <si>
    <t>Oceľové zábradlie s povrch.úpravou dodávka a montáž - prístavba,vonk.schody,schody pri výťahu jestv.obj.</t>
  </si>
  <si>
    <t xml:space="preserve"> 553000002</t>
  </si>
  <si>
    <t>Oceľové profily -  OK rámy otvory medzi jestv.a novovým obj., Ok výťahu pod doskou,ok vzt,strieška</t>
  </si>
  <si>
    <t xml:space="preserve"> 553000003</t>
  </si>
  <si>
    <t>Oceľová mreža atyp</t>
  </si>
  <si>
    <t xml:space="preserve"> 765000100</t>
  </si>
  <si>
    <t>Krytina z polykarbonátu  montáž + dodávka</t>
  </si>
  <si>
    <t xml:space="preserve"> 767100230</t>
  </si>
  <si>
    <t xml:space="preserve">Steny a okná z eloxovaného hliníka zaskl.izolač.dvojsklom </t>
  </si>
  <si>
    <t xml:space="preserve"> 611410340</t>
  </si>
  <si>
    <t>Plastové okno 3sklo rozm.750x600mm</t>
  </si>
  <si>
    <t xml:space="preserve"> 611410410</t>
  </si>
  <si>
    <t>Plastové okno 2sklo rozm.490x900mm</t>
  </si>
  <si>
    <t xml:space="preserve"> 611410420</t>
  </si>
  <si>
    <t>Plastové okno 2sklo rozm.700x900mm</t>
  </si>
  <si>
    <t xml:space="preserve"> 611410670</t>
  </si>
  <si>
    <t>Plastové okno 2sklo rozm.1270x1200mm</t>
  </si>
  <si>
    <t xml:space="preserve"> 611411190</t>
  </si>
  <si>
    <t>Plastové okno 3sklo rozm.1000x1500mm</t>
  </si>
  <si>
    <t xml:space="preserve"> 6114118400</t>
  </si>
  <si>
    <t>Plastové okno 2sklo rozm.1750x900mm</t>
  </si>
  <si>
    <t xml:space="preserve"> 6114119500</t>
  </si>
  <si>
    <t>Plastové okno 2sklo rozm.2050x900mm</t>
  </si>
  <si>
    <t xml:space="preserve"> 611412090</t>
  </si>
  <si>
    <t>Plastové okno 2sklo rozm.2070x1500mm</t>
  </si>
  <si>
    <t xml:space="preserve"> 6114122000</t>
  </si>
  <si>
    <t>Plastové okno 2sklo rozm.2665x1085mm</t>
  </si>
  <si>
    <t xml:space="preserve"> 6114122200</t>
  </si>
  <si>
    <t>Plastové dvere vstupné rozm.800x2000mm</t>
  </si>
  <si>
    <t xml:space="preserve"> 6114124000</t>
  </si>
  <si>
    <t>Plastové dvere vstupné rozm.1400x2000mm</t>
  </si>
  <si>
    <t>771/A 1</t>
  </si>
  <si>
    <t xml:space="preserve"> 771271106</t>
  </si>
  <si>
    <t xml:space="preserve">Montáž obkladov schodísk z dlaždíc keramických schodiskových stupňov hladkých </t>
  </si>
  <si>
    <t xml:space="preserve"> 771415034</t>
  </si>
  <si>
    <t>Montáž soklíkov z obkladačiek porovinových do tmelu, schodiskové stupňovité výška 100 mm</t>
  </si>
  <si>
    <t xml:space="preserve"> 771445014</t>
  </si>
  <si>
    <t>Montáž soklíkov z obkladačiek hutných, keramických do tmelu,rovné výška 100 mm</t>
  </si>
  <si>
    <t xml:space="preserve"> 771575107</t>
  </si>
  <si>
    <t xml:space="preserve">Montáž podláh z dlaždíc keram. ukladanie do tmelu bez povrchové úpravy alebo glaz. </t>
  </si>
  <si>
    <t xml:space="preserve"> 771575111</t>
  </si>
  <si>
    <t>Príplatok za vodovzdorný tmel</t>
  </si>
  <si>
    <t xml:space="preserve"> 771575112</t>
  </si>
  <si>
    <t>Príplatok za pracnosť</t>
  </si>
  <si>
    <t xml:space="preserve"> 771575113</t>
  </si>
  <si>
    <t>Príplatok za špárovanie</t>
  </si>
  <si>
    <t xml:space="preserve"> 998771202</t>
  </si>
  <si>
    <t>Presun hmôt pre podlahy z dlaždíc v objektoch výšky nad 6 do 12 m</t>
  </si>
  <si>
    <t>771/C 1</t>
  </si>
  <si>
    <t xml:space="preserve"> 771541905</t>
  </si>
  <si>
    <t>Opravy podláh z obkladačiek hutných, glazovaných alebo keramických  - okolo výťah šachty</t>
  </si>
  <si>
    <t>R/R 0</t>
  </si>
  <si>
    <t xml:space="preserve"> 597640470</t>
  </si>
  <si>
    <t xml:space="preserve">Dlaždice s hladkým alebo protišmykovým povrchom </t>
  </si>
  <si>
    <t>775/A 2</t>
  </si>
  <si>
    <t xml:space="preserve"> 776421100</t>
  </si>
  <si>
    <t>Lepenie podlahových soklíkov alebo líšt z mäkčeného PVC</t>
  </si>
  <si>
    <t xml:space="preserve"> 776521100</t>
  </si>
  <si>
    <t>Lepenie povlakových podláh z plastov PVC bez podkladu z pásov</t>
  </si>
  <si>
    <t xml:space="preserve"> 998776202</t>
  </si>
  <si>
    <t>Presun hmôt pre podlahy povlakové v objektoch výšky nad 6 do 12 m</t>
  </si>
  <si>
    <t xml:space="preserve"> 284148423</t>
  </si>
  <si>
    <t>Soklík z pvc k podlahovine</t>
  </si>
  <si>
    <t xml:space="preserve"> 284148469</t>
  </si>
  <si>
    <t>Podlahovina vinylová hr.2,5mm</t>
  </si>
  <si>
    <t>773/A 2</t>
  </si>
  <si>
    <t xml:space="preserve"> 777615114</t>
  </si>
  <si>
    <t>Nátery bezprašné podláh betónových jednonásobne - podlaha výťahov</t>
  </si>
  <si>
    <t xml:space="preserve"> 998777202</t>
  </si>
  <si>
    <t>Presun hmôt pre podlahy syntetické v objektoch výšky nad 6 do 12 m</t>
  </si>
  <si>
    <t>771/A 2</t>
  </si>
  <si>
    <t xml:space="preserve"> 781419711</t>
  </si>
  <si>
    <t>Montáž obkladov vnútorných stien . Príplatok za škárovanie hmotou Ceresit CE 33</t>
  </si>
  <si>
    <t xml:space="preserve"> 781445018</t>
  </si>
  <si>
    <t>Montáž obkladov stien z obkladačiek hutných, keramických do tmelu,veľkosť 200x200 mm</t>
  </si>
  <si>
    <t xml:space="preserve"> 998781202</t>
  </si>
  <si>
    <t>Presun hmôt pre obklady keramické v objektoch výšky nad 6 do 12 m</t>
  </si>
  <si>
    <t>S/S70</t>
  </si>
  <si>
    <t xml:space="preserve"> 5976574000</t>
  </si>
  <si>
    <t>Obkladačky keramické glazované jednofarebné hladké B 200x200 Ia</t>
  </si>
  <si>
    <t>783/A 1</t>
  </si>
  <si>
    <t xml:space="preserve"> 783222100</t>
  </si>
  <si>
    <t>Nátery kov.stav.doplnk.konštr. syntetické farby šedej na vzduchu schnúce dvojnásobné</t>
  </si>
  <si>
    <t xml:space="preserve"> 783226100</t>
  </si>
  <si>
    <t>Nátery kov.stav.doplnk.konštr. syntetické farby šedej na vzduchu schnúce základný - nové zárubne,ok konštrukcie</t>
  </si>
  <si>
    <t>784/A 1</t>
  </si>
  <si>
    <t xml:space="preserve"> 784401011</t>
  </si>
  <si>
    <t>Maľby sádrokartónových stien a stropov vč.podkladného náteru</t>
  </si>
  <si>
    <t xml:space="preserve"> 784410100</t>
  </si>
  <si>
    <t>Penetrovanie jednonásobné jemnozrnných podkladov výšky do 3, 80 m</t>
  </si>
  <si>
    <t xml:space="preserve"> 784452371</t>
  </si>
  <si>
    <t>Maľby z maliarskych zmesí tekutých Primalex, jednofarebné dvojnásobné v miestn. výšky do 3,80 m</t>
  </si>
  <si>
    <t xml:space="preserve"> 784452373</t>
  </si>
  <si>
    <t>Maľby z maliar. zmesí tekutých Primalex, jednofar. dvojnás. v miest. výšky nad 5,00 do 8,00 m - šachta výťahu</t>
  </si>
  <si>
    <t>786/A 1</t>
  </si>
  <si>
    <t xml:space="preserve"> 786621122</t>
  </si>
  <si>
    <t>Lamelové horizontálne hliníkové žalúzie s lamelami šírky 35 mm do okien zdvojených otváravých</t>
  </si>
  <si>
    <t>786/A 2</t>
  </si>
  <si>
    <t xml:space="preserve"> 998786202</t>
  </si>
  <si>
    <t>Presun hmôt pre čalúnnické úpravy v objektoch výšky (hľbky) nad 6 do 12 m</t>
  </si>
  <si>
    <t xml:space="preserve"> 22</t>
  </si>
  <si>
    <t>Elektroinštalácia - viď samostatný rozpočet</t>
  </si>
  <si>
    <t xml:space="preserve"> 25</t>
  </si>
  <si>
    <t>Vzduchotechnika - viď samostatný rozpočet</t>
  </si>
  <si>
    <t>Objekt Objekt SO 02 - Dielne</t>
  </si>
  <si>
    <t>ZTI - VNÚTORNA KANALIZÁCIA</t>
  </si>
  <si>
    <t>Odkopávka a prekopávka nezapažená v hornine 3, do 100 m3</t>
  </si>
  <si>
    <t>Výkop ryhy šírky 600-2000mm horn.3 do 100m3 - angl.dvorec</t>
  </si>
  <si>
    <t xml:space="preserve"> 262401171</t>
  </si>
  <si>
    <t>Vrty pre injektovanie vykonávané na povrchu vŕtacími kladivami D 13-56 mm, úpadne až horizontálne v hornine IV - kotviace tyče,atika</t>
  </si>
  <si>
    <t xml:space="preserve"> 767325002</t>
  </si>
  <si>
    <t>Chemické kotvenie tyčí montáž a dodávka</t>
  </si>
  <si>
    <t xml:space="preserve"> 311272103</t>
  </si>
  <si>
    <t>Murivo nosné z tvárnic porobetónových na MC-5 a tenkovrst.,maltu hr.200 P4-500.</t>
  </si>
  <si>
    <t xml:space="preserve"> 311272109</t>
  </si>
  <si>
    <t>Murivo nosné z tvárnic porobetónových na MC-5 a tenkovrst.,maltu hr.300 P4-500.</t>
  </si>
  <si>
    <t xml:space="preserve"> 311361821</t>
  </si>
  <si>
    <t>Výstuž nadzákladových múrov  10505 - kotv.tyče</t>
  </si>
  <si>
    <t xml:space="preserve"> 317162101</t>
  </si>
  <si>
    <t>Keramický predpätý preklad KPP 120x65 mm, dĺžka 1000 mm</t>
  </si>
  <si>
    <t xml:space="preserve"> 317162103</t>
  </si>
  <si>
    <t>Keramický predpätý preklad KPP, šírky 120 mm, výšky 65 mm, dĺžky 1500 mm</t>
  </si>
  <si>
    <t xml:space="preserve"> 317162104</t>
  </si>
  <si>
    <t>Keramický predpätý preklad KPP, šírky 120 mm, výšky 65 mm, dĺžky 1750 mm</t>
  </si>
  <si>
    <t xml:space="preserve"> 317162106</t>
  </si>
  <si>
    <t>Keramický predpätý preklad KPP, šírky 120 mm, výšky 65 mm, dĺžky 2250 mm</t>
  </si>
  <si>
    <t xml:space="preserve"> 317162131</t>
  </si>
  <si>
    <t>Keramický preklad  23,8, šírky 70 mm, výšky 238 mm, dĺžky 1000 mm</t>
  </si>
  <si>
    <t>Priečky z presných tvárnic porobetónových  P2-500 PD, 100 × 249 × 599 mm na cementovú a tenkovrstvú lepiacu maltu</t>
  </si>
  <si>
    <t>Priečky z presných tvárnic porobetónových  P2-500 PD, 150 × 249 × 599 mm na cementovú a tenkovrstvú lepiacu maltu</t>
  </si>
  <si>
    <t xml:space="preserve"> 310237241</t>
  </si>
  <si>
    <t>Zamurovanie otvoru s plochou do 0,25m2 v murive nadzákladného tehlami do 300mm</t>
  </si>
  <si>
    <t xml:space="preserve"> 310238211</t>
  </si>
  <si>
    <t>Zamurovanie otvoru s plochou nad 0.25 do 1m2 v murive nadzákladného tehlami na maltu vápennocementovú</t>
  </si>
  <si>
    <t xml:space="preserve"> 380311862</t>
  </si>
  <si>
    <t>Kompletné konštrukcie z betónu prostého tr.C 25/30, hr.nad 150 do 300 mm - angl.dvorec</t>
  </si>
  <si>
    <t xml:space="preserve"> 380356211</t>
  </si>
  <si>
    <t>Debnenie kompl. konštrukcií z plôch rovinných zhotovenie</t>
  </si>
  <si>
    <t xml:space="preserve"> 380356212</t>
  </si>
  <si>
    <t>Debnenie kompl. konštrukcií z plôch rovinných odstránenie</t>
  </si>
  <si>
    <t xml:space="preserve"> 411322323</t>
  </si>
  <si>
    <t>Betón stropov trámových, železový zn. 3 - profil.plech</t>
  </si>
  <si>
    <t xml:space="preserve"> 411351109</t>
  </si>
  <si>
    <t>Debnenie stropov trámových zhotovenie-tradičné</t>
  </si>
  <si>
    <t xml:space="preserve"> 411351110</t>
  </si>
  <si>
    <t>Debnenie stropov trámových odstránenie-tradičné</t>
  </si>
  <si>
    <t xml:space="preserve"> 411354173</t>
  </si>
  <si>
    <t>Podporná konštrukcia stropov pre zaťaženie do 12 kpa zhotovenie</t>
  </si>
  <si>
    <t xml:space="preserve"> 411354174</t>
  </si>
  <si>
    <t>Podporná konštrukcia stropov pre zaťaženie do 12 kpa odstránenie</t>
  </si>
  <si>
    <t xml:space="preserve"> 411354236</t>
  </si>
  <si>
    <t>Debnenie stropu, zabudované s plechom vlnitým lesklým, výšky vľn do 50mm hr. 1,0mm</t>
  </si>
  <si>
    <t>Betón stužujúcich pásov a vencov železový tr. C 25/30 + vence atiky</t>
  </si>
  <si>
    <t xml:space="preserve"> 417361821</t>
  </si>
  <si>
    <t>Výstuž stužujúcich pásov a vencov z betonárskej ocele 10505</t>
  </si>
  <si>
    <t>Penetračný náter stien a stropov</t>
  </si>
  <si>
    <t>Potiahnutie vnút.stien sklotextilnou mriežkou do lepidla</t>
  </si>
  <si>
    <t xml:space="preserve">Stierka vnútorných stien vyrovnávacia strojne miešaná,ručne nanášaná hr.3 mm </t>
  </si>
  <si>
    <t xml:space="preserve"> 622464222</t>
  </si>
  <si>
    <t>Vonkajšia omietka stien tenkovrstvová silikátová základ a škrabaná 2 mm</t>
  </si>
  <si>
    <t>Potiahnutie vonkajších stien lepidlom a sklotextilnou mriežkou</t>
  </si>
  <si>
    <t xml:space="preserve"> 627990005</t>
  </si>
  <si>
    <t>Tesnenie špár obvodového plášťa silikónovým tmelom - okolo okien a dverí</t>
  </si>
  <si>
    <t>Mazanina z betónu prostého tr.C 16/20 hr.nad 80 do 120 mm - P5,13,14,14,15</t>
  </si>
  <si>
    <t xml:space="preserve"> 631319153</t>
  </si>
  <si>
    <t>Príplatok za prehlad. povrchu betónovej mazaniny min. tr.C 8/10 oceľ. hlad. hr. 80-120 mm - P14</t>
  </si>
  <si>
    <t xml:space="preserve"> 631323711</t>
  </si>
  <si>
    <t>Mazanina z betónu vystužená oceľovými vláknami (Dramix) tr.C25/30 hr. nad 80 do 120 mm - P1,10,11,13,15</t>
  </si>
  <si>
    <t>Výstuž mazanín z betónov (z kameniva) a z ľahkých betónov zo zváraných sietí z drôtov typu KARI - P14</t>
  </si>
  <si>
    <t>Násyp zo štrkopiesku 0-32so zhutnením (pre spevnenie podkladu)</t>
  </si>
  <si>
    <t xml:space="preserve"> 632451136</t>
  </si>
  <si>
    <t>Poter pieskovocementový 400kg/m3 hladený dreveným hladidlom hr. do 50 mm - P3,12, stupne schodov</t>
  </si>
  <si>
    <t xml:space="preserve"> 641941312</t>
  </si>
  <si>
    <t>Osadenie oceľového okenného rámu plochy 1-4m2</t>
  </si>
  <si>
    <t xml:space="preserve"> 641941412</t>
  </si>
  <si>
    <t>Osadenie oceľového okenného rámu plochy do 10m2</t>
  </si>
  <si>
    <t xml:space="preserve"> 611421331</t>
  </si>
  <si>
    <t>Oprava omietok stropov v množstve do 30 % štukových</t>
  </si>
  <si>
    <t xml:space="preserve"> 622422221</t>
  </si>
  <si>
    <t>Oprava vonkajších omietok vápenných a vápenocem. stupeň členitosti IaII -20% štukových</t>
  </si>
  <si>
    <t xml:space="preserve"> 553317100</t>
  </si>
  <si>
    <t>Zárubeň oceľová CgU 1250/1970</t>
  </si>
  <si>
    <t xml:space="preserve"> 953945002</t>
  </si>
  <si>
    <t xml:space="preserve">Profil ochranný rohový </t>
  </si>
  <si>
    <t xml:space="preserve"> 956951114</t>
  </si>
  <si>
    <t>Dodanie a osadenie drevených latiek, prierezu od 30 x 30 do 50 x 50 mm a od 90 do 250 mm2 - atika</t>
  </si>
  <si>
    <t xml:space="preserve">M    </t>
  </si>
  <si>
    <t xml:space="preserve"> 962032231</t>
  </si>
  <si>
    <t>Búranie muriva nadzákladového z tehál pálených, vápenopieskových,cementových na maltu,  -1,90500t - rozvádzač</t>
  </si>
  <si>
    <t xml:space="preserve"> 962041315</t>
  </si>
  <si>
    <t>Buranie priečok z betónu prostého, hr.do 150 mm,  -0,29700t</t>
  </si>
  <si>
    <t xml:space="preserve"> 962042321</t>
  </si>
  <si>
    <t>Búranie muriva z betónu prostého nadzákladného,  -2,20000t</t>
  </si>
  <si>
    <t xml:space="preserve"> 964053111</t>
  </si>
  <si>
    <t>Búranie samostatných trámov, prievlakov alebo pásov zo železobetónu do 0,36 m2,  -2,40000t</t>
  </si>
  <si>
    <t>Búranie podkladov pod dlažby betónových s poterom alebo terazzom hr. do 150 mm, plochy nad 4 m2 - zákl.pod stroje,m.č.105</t>
  </si>
  <si>
    <t xml:space="preserve"> 965049112</t>
  </si>
  <si>
    <t>Príplatok k cene za búranie mazaním betónových so zvarovanou sieťou hr. nad 100 mm</t>
  </si>
  <si>
    <t xml:space="preserve"> 968062354</t>
  </si>
  <si>
    <t>Vybúranie drevených rámov okien dvojitých alebo zdvojených, plochy do 1 m2,  -0,08200t</t>
  </si>
  <si>
    <t xml:space="preserve"> 968072357</t>
  </si>
  <si>
    <t>Vybúranie a vybratie kovových okenných rámov zdvojených, plochy nad 4 m2 -0,050 t</t>
  </si>
  <si>
    <t xml:space="preserve"> 978059631</t>
  </si>
  <si>
    <t>Odsekanie a odobratie stien z obkladačiek vonkajších nad 2 m2,  -0,08900t</t>
  </si>
  <si>
    <t xml:space="preserve">Čistenie budov </t>
  </si>
  <si>
    <t>711/B 2</t>
  </si>
  <si>
    <t xml:space="preserve"> 712300831</t>
  </si>
  <si>
    <t>Odstránenie povlakovej krytiny na strechách plochých 10st. jednovrstvovej,  -0,00600t - strešné žľaby</t>
  </si>
  <si>
    <t>713/B 1</t>
  </si>
  <si>
    <t xml:space="preserve"> 713000018</t>
  </si>
  <si>
    <t>Odstránenie tepelnej izolácie stropov lepenej z polystyrénu hr. do 10 cm</t>
  </si>
  <si>
    <t>731/B 3</t>
  </si>
  <si>
    <t xml:space="preserve"> 733120826</t>
  </si>
  <si>
    <t>Demontáž rúry priem 350mm  -0,00800t</t>
  </si>
  <si>
    <t>762/B 1</t>
  </si>
  <si>
    <t xml:space="preserve"> 762711830</t>
  </si>
  <si>
    <t>Demontáž priestorových viazaných konštrukcií z reziva hraneného plochy 224-288 cm2,  -0.01300t</t>
  </si>
  <si>
    <t xml:space="preserve"> 762841821</t>
  </si>
  <si>
    <t>Demont. podbíjania obkladov stropov a striech sklonu do 60 st., z dosiek,  -0.04500t - m.č.106</t>
  </si>
  <si>
    <t xml:space="preserve"> 764311822</t>
  </si>
  <si>
    <t>Demontáž oplechovania krytu s oceľ konštrukciou,  -0,0117t</t>
  </si>
  <si>
    <t xml:space="preserve"> 764430840</t>
  </si>
  <si>
    <t>Demontáž oplechovania múrov a nadmuroviek rš od 330 do 500 mm,  -0,00230t</t>
  </si>
  <si>
    <t xml:space="preserve"> 767581803</t>
  </si>
  <si>
    <t>Demontáž podhľadov tvarovaných plechov,  -0,05500t</t>
  </si>
  <si>
    <t xml:space="preserve"> 767584811</t>
  </si>
  <si>
    <t>Demontáž mriežky vzduchotechnickej,  -0,00100t</t>
  </si>
  <si>
    <t xml:space="preserve"> 767996805</t>
  </si>
  <si>
    <t>Demontáž ostatných doplnkov stavieb s hmotnosťou jednotlivých dielov konšt. nad 500 kg,  -0,00100t - oceľ schody so zábradlím a podestou</t>
  </si>
  <si>
    <t xml:space="preserve"> 12</t>
  </si>
  <si>
    <t>Demontáž a spätná montáž kolektorov</t>
  </si>
  <si>
    <t>HOD</t>
  </si>
  <si>
    <t xml:space="preserve"> 34</t>
  </si>
  <si>
    <t>Demontáž a spätná montáž oceľ.rebríka</t>
  </si>
  <si>
    <t>P/PC</t>
  </si>
  <si>
    <t xml:space="preserve"> 711141559</t>
  </si>
  <si>
    <t>Izolácia proti zemnej vlhkosti a tlakovej vode vodorovná NAIP pritavením - 2x výmera</t>
  </si>
  <si>
    <t xml:space="preserve"> 998711201</t>
  </si>
  <si>
    <t>Presun hmôt pre izoláciu proti vode v objektoch výšky do 6 m</t>
  </si>
  <si>
    <t xml:space="preserve"> 6283221000</t>
  </si>
  <si>
    <t>Pásy ťažké asfaltové v 60 s 35</t>
  </si>
  <si>
    <t>Zhotovenie povlak. krytiny striech plochých do 10st. pásmi pritav. NAIP na celej ploche - 2x výmera</t>
  </si>
  <si>
    <t xml:space="preserve"> 998712201</t>
  </si>
  <si>
    <t>Presun hmôt pre izoláciu povlakovej krytiny v objektoch výšky do 6 m</t>
  </si>
  <si>
    <t>Montáž tepelnej izolácie  pásmi podláh, jednovrstvová</t>
  </si>
  <si>
    <t>Montáž tepelnej izolácie pásmi stien,lepením celoplošne rohoží,dosiek,pásov - žľab</t>
  </si>
  <si>
    <t xml:space="preserve">Montáž tepelnej izolácie doskami striech, jednovrstvová prilep. asfaltom bod </t>
  </si>
  <si>
    <t xml:space="preserve"> 998713201</t>
  </si>
  <si>
    <t>Presun hmôt pre izolácie tepelné v objektoch výšky do 6 m</t>
  </si>
  <si>
    <t xml:space="preserve"> 283765023</t>
  </si>
  <si>
    <t>Extrudovaný polystyrén 3000 CS hr.50mm - P1,13,14,15</t>
  </si>
  <si>
    <t xml:space="preserve"> 283766104</t>
  </si>
  <si>
    <t>Samozhášavý polystyrén EPS 100 S hr.50mm - žľaby</t>
  </si>
  <si>
    <t>Samozhášavý polystyrén EPS 100S hr.150mm - strecha</t>
  </si>
  <si>
    <t>Pásy ťažké asfaltové g 200 s 40</t>
  </si>
  <si>
    <t>721/A 1</t>
  </si>
  <si>
    <t xml:space="preserve"> 721233213</t>
  </si>
  <si>
    <t>Strešný vtok plastový korugovaný pre ploché strechy so zvislým odtokom DN 125 mm</t>
  </si>
  <si>
    <t xml:space="preserve"> 998721201</t>
  </si>
  <si>
    <t>Presun hmôt pre vnútornú kanalizáciu v objektoch výšky do 6 m</t>
  </si>
  <si>
    <t xml:space="preserve"> 763112114</t>
  </si>
  <si>
    <t>SDK priečka s izoláciou hr. 150 mm W112 jednoduchá kca ocel profil dosky 2x GKB tl 12,5 mm</t>
  </si>
  <si>
    <t>SDK stena predsadená W623 jednoduchá kca UD a CD dosky GKB tl 12,5 mm</t>
  </si>
  <si>
    <t>SDK podhľad KNAUF D112 zavesená dvojvrstvová kca prefil CD dosky GKBI hr. 12,5 mm - sociálky</t>
  </si>
  <si>
    <t xml:space="preserve"> 764711114</t>
  </si>
  <si>
    <t>Oplechovanie parapetov z poplast.plechu rš 250 mm</t>
  </si>
  <si>
    <t>Oplechovanie múrov z poplast.plechu rš 530 mm</t>
  </si>
  <si>
    <t xml:space="preserve"> 764731116</t>
  </si>
  <si>
    <t>Oplechovanie múrov z poplast.plechu rš 700 mm</t>
  </si>
  <si>
    <t xml:space="preserve"> 764731117</t>
  </si>
  <si>
    <t>Oplechovanie múrov z poplast.plechu rš 1050 mm</t>
  </si>
  <si>
    <t xml:space="preserve"> 998764201</t>
  </si>
  <si>
    <t>Presun hmôt pre konštrukcie klampiarske v objektoch výšky do 6 m</t>
  </si>
  <si>
    <t>764/C 1</t>
  </si>
  <si>
    <t xml:space="preserve"> 764394940</t>
  </si>
  <si>
    <t>Ostatné prvky strešné z pozinkovaného plechu príponka z plochej ocele pre uchytenie lemovania</t>
  </si>
  <si>
    <t>Montáž dverového krídla kompletiz.otváravého protipožiarneho, dvojkrídlové do 1450x1970 mm</t>
  </si>
  <si>
    <t xml:space="preserve"> 766661532</t>
  </si>
  <si>
    <t>Montáž dverového krídla kompletiz.otváravého z tvrdého dreva s polodrážkou, dvojkrídlové</t>
  </si>
  <si>
    <t>Montáž parapetnej dosky plastovej šírky nad 300 mm, dĺžky do 1000 mm</t>
  </si>
  <si>
    <t xml:space="preserve"> 766695213</t>
  </si>
  <si>
    <t>Montáž prahu dverí, jednokrídlových šírky nad 100 mm</t>
  </si>
  <si>
    <t xml:space="preserve"> 766695233</t>
  </si>
  <si>
    <t>Montáž prahu dverí, dvojkrídlových šírky nad 100 mm</t>
  </si>
  <si>
    <t xml:space="preserve"> 998766201</t>
  </si>
  <si>
    <t>Presun hmot pre konštrukcie stolárske v objektoch výšky do 6 m</t>
  </si>
  <si>
    <t>Plastový parapet vnútorný š.350mm</t>
  </si>
  <si>
    <t xml:space="preserve"> 611610410</t>
  </si>
  <si>
    <t>Dvere drevené vnútornÚ hladké fólia DF-1 plné 90 x 197 cm</t>
  </si>
  <si>
    <t xml:space="preserve"> 611610610</t>
  </si>
  <si>
    <t>Dvere drevené vnútorné hladké fólia DF-1 plné 125 x 197 cm</t>
  </si>
  <si>
    <t xml:space="preserve"> 611610710</t>
  </si>
  <si>
    <t>Dvere drevené vnútorné hladké fólia DF-1 plné 145 x 197 cm</t>
  </si>
  <si>
    <t xml:space="preserve"> 611640220</t>
  </si>
  <si>
    <t>Drevené plné požiarne dvere dvojkrídlové, bez zárubne EI 30, EW 30  1250x1970 iná farba</t>
  </si>
  <si>
    <t xml:space="preserve"> 611873810</t>
  </si>
  <si>
    <t>Prah bukový dĺžky 72 cm, šírky 15 cm</t>
  </si>
  <si>
    <t xml:space="preserve"> 611874010</t>
  </si>
  <si>
    <t>Prah bukový dĺžky 82 cm, šírky 15 cm</t>
  </si>
  <si>
    <t xml:space="preserve"> 6118742100</t>
  </si>
  <si>
    <t xml:space="preserve">Prah bukový dĺžky 92 šírky 15 cm </t>
  </si>
  <si>
    <t xml:space="preserve"> 6118746100</t>
  </si>
  <si>
    <t xml:space="preserve">Prah bukový dĺžky 127 šírky 15 cm </t>
  </si>
  <si>
    <t xml:space="preserve"> 767631101</t>
  </si>
  <si>
    <t>Montáž okna plastového so zasklením šírky 600 mm x výšky 600 mm</t>
  </si>
  <si>
    <t xml:space="preserve"> 767631111</t>
  </si>
  <si>
    <t>Montáž okna plastového so zasklením šírky 800 mm x výšky 600 mm</t>
  </si>
  <si>
    <t xml:space="preserve"> 767631126</t>
  </si>
  <si>
    <t>Montáž okna plastového so zasklením šírky 800 mm x výšky 2200 mm</t>
  </si>
  <si>
    <t xml:space="preserve"> 767631146</t>
  </si>
  <si>
    <t>Montáž okna plastového so zasklením šírky 1100 mm x výšky 1800 mm</t>
  </si>
  <si>
    <t xml:space="preserve"> 767631176</t>
  </si>
  <si>
    <t>Montáž okna plastového so zasklením šírky 1150 mm x výšky 2450 mm</t>
  </si>
  <si>
    <t xml:space="preserve"> 767631305</t>
  </si>
  <si>
    <t>Montáž okna plastového so zasklením šírky 1800 mm x výšky 2500 mm</t>
  </si>
  <si>
    <t>Montáž okna plastového so zasklením šírky 2000 mm x výšky 1800 mm</t>
  </si>
  <si>
    <t>Montáž okna plastového so zasklením šírky 2000 mm x výšky 2500 mm</t>
  </si>
  <si>
    <t xml:space="preserve"> 767111120</t>
  </si>
  <si>
    <t>Montáž stien a priečok pre zasklenie z oceľových profilov s hmotnosťou jednotlivých stien do 100 kg - ozn.30,31</t>
  </si>
  <si>
    <t xml:space="preserve"> 767111140</t>
  </si>
  <si>
    <t>Montáž stien a priečok pre zasklenie z oceľových profilov s hmotnosťou jednotlivých stien do 200 kg - ozn.30</t>
  </si>
  <si>
    <t>Montáž ostatných atypických kovových stavebných doplnkových konštrukcií nad 100 do 250 kg - strop nad sociálkami</t>
  </si>
  <si>
    <t>Montáž ostatných atypických kovových stavebných doplnkových konštrukcií nad 250 do 500 kg -  oceľ.schody, zábradlia</t>
  </si>
  <si>
    <t>Montáž ostatných atypických kovových stavebných doplnkových konštrukcií nad 500 kg - ok stropu</t>
  </si>
  <si>
    <t xml:space="preserve"> 998767201</t>
  </si>
  <si>
    <t>Presun hmôt pre kovové stavebné doplnkové konštrukcie v objektoch výšky do 6 m</t>
  </si>
  <si>
    <t>Oceľové profily - oceľ.schody,.zábradlia,oceľ. ,ok stropov</t>
  </si>
  <si>
    <t xml:space="preserve"> 7671002291</t>
  </si>
  <si>
    <t>Oceľové steny protipožiarné s výplňou s dvojskla - ozn.30,31</t>
  </si>
  <si>
    <t>Plastové okno rozm.800/600mm - nadsvetlík</t>
  </si>
  <si>
    <t>Plastové okno rozm.550/550mm - ozn.25</t>
  </si>
  <si>
    <t xml:space="preserve"> 611410450</t>
  </si>
  <si>
    <t>Plastové okno rozm.795/2130mm - ozn.26</t>
  </si>
  <si>
    <t xml:space="preserve"> 611410460</t>
  </si>
  <si>
    <t>Plastové okno rozm.795/2240mm - ozn.27</t>
  </si>
  <si>
    <t xml:space="preserve"> 611410470</t>
  </si>
  <si>
    <t>Plastové okno rozm.1000/1720mm - ozn.21</t>
  </si>
  <si>
    <t xml:space="preserve"> 611410690</t>
  </si>
  <si>
    <t>Plastové okno rozm.1160/1720mm - ozn.20</t>
  </si>
  <si>
    <t xml:space="preserve"> 611410700</t>
  </si>
  <si>
    <t>Plastové okno rozm.1160/2310mm - ozn.22</t>
  </si>
  <si>
    <t xml:space="preserve"> 611410710</t>
  </si>
  <si>
    <t>Plastové okno rozm.1000/2310mm - ozn.23</t>
  </si>
  <si>
    <t xml:space="preserve"> 6114107300</t>
  </si>
  <si>
    <t>Plastové okno rozm.1000/2420mm - ozn.24</t>
  </si>
  <si>
    <t xml:space="preserve"> 611410760</t>
  </si>
  <si>
    <t>Plastové okno rozm.1150/2130mm - ozn.28</t>
  </si>
  <si>
    <t xml:space="preserve"> 611410800</t>
  </si>
  <si>
    <t>Plastové okno rozm.1150/2512mm - ozn.29</t>
  </si>
  <si>
    <t xml:space="preserve"> 6114110700</t>
  </si>
  <si>
    <t>Plastové okno rozm.1800/2130mm - ozn.26,28</t>
  </si>
  <si>
    <t xml:space="preserve"> 6114111600</t>
  </si>
  <si>
    <t>Plastové okno rozm.1800/2240mm - ozn.27</t>
  </si>
  <si>
    <t>Plastové okno rozm.1800/2512mm - ozn.29</t>
  </si>
  <si>
    <t xml:space="preserve"> 6114113000</t>
  </si>
  <si>
    <t>Plastové okno rozm.2000/1720mm - ozn.21</t>
  </si>
  <si>
    <t xml:space="preserve"> 6114113800</t>
  </si>
  <si>
    <t>Plastové okno rozm.2000/2310mm - ozn.23</t>
  </si>
  <si>
    <t xml:space="preserve"> 6114115900</t>
  </si>
  <si>
    <t>Plastové okno rozm.2000/2420mm - ozn.24</t>
  </si>
  <si>
    <t xml:space="preserve"> 771576109</t>
  </si>
  <si>
    <t>Montáž podláh z dlaždíc keram. ukl. do tmelu flexibil.bez povrchovej úpravy alebo glaz. hladké</t>
  </si>
  <si>
    <t xml:space="preserve"> 998771201</t>
  </si>
  <si>
    <t>Presun hmôt pre podlahy z dlaždíc v objektoch výšky do 6m</t>
  </si>
  <si>
    <t xml:space="preserve"> 597645500</t>
  </si>
  <si>
    <t xml:space="preserve">Dlaždica s protišmykovým povrchom </t>
  </si>
  <si>
    <t xml:space="preserve"> 781419705</t>
  </si>
  <si>
    <t>Keramické obklady - príplatok k cene montáže vnútorných obkladov, za špárovanie vodovzdorným tmelom</t>
  </si>
  <si>
    <t xml:space="preserve">M2 </t>
  </si>
  <si>
    <t xml:space="preserve"> 781445020</t>
  </si>
  <si>
    <t xml:space="preserve">Montáž obkladov stien z obkladačiek hutných, keramických do tmelu </t>
  </si>
  <si>
    <t xml:space="preserve"> 998781201</t>
  </si>
  <si>
    <t>Presun hmôt pre obklady keramické v objektoch výšky do 6 m</t>
  </si>
  <si>
    <t xml:space="preserve"> 5976566600</t>
  </si>
  <si>
    <t xml:space="preserve">Obkladačky keramické glazované jednofarebné hladké </t>
  </si>
  <si>
    <t xml:space="preserve"> 783180001</t>
  </si>
  <si>
    <t>Nátery oceľ.konštr. vodou riediteľné farby protipožiarne napeňujúce vodou riediteľné ťažkých A, Pyrostop   hr.200 µm - ok stropov,schody,zábradlia</t>
  </si>
  <si>
    <t>Nátery kov.stav.doplnk.konštr. syntetické farby šedej na vzduchu schnúce základný - zárubne,rebrík</t>
  </si>
  <si>
    <t xml:space="preserve"> 784410153</t>
  </si>
  <si>
    <t>Penetrovanie jednonásobné jemnozrnného podkladu nad 3,8 m</t>
  </si>
  <si>
    <t xml:space="preserve"> 784452372</t>
  </si>
  <si>
    <t>Maľby z maliarskych zmesí tekutých jednofarebné dvojnásobné v miestn. výšky nad 3,80 m</t>
  </si>
  <si>
    <t>784/B 1</t>
  </si>
  <si>
    <t xml:space="preserve"> 784402802</t>
  </si>
  <si>
    <t>Odstránenie malieb oškrabaním v miestnostiach výšky nad 3, 80 m - fasáda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</si>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</sst>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6" fontId="12" fillId="0" borderId="0" xfId="0" applyNumberFormat="1" applyFont="1"/>
    <xf numFmtId="166" fontId="4" fillId="0" borderId="0" xfId="0" applyNumberFormat="1" applyFont="1"/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6" fontId="14" fillId="0" borderId="0" xfId="0" applyNumberFormat="1" applyFont="1"/>
    <xf numFmtId="0" fontId="16" fillId="0" borderId="0" xfId="0" applyFont="1"/>
    <xf numFmtId="0" fontId="17" fillId="0" borderId="94" xfId="0" applyFont="1" applyBorder="1"/>
    <xf numFmtId="166" fontId="17" fillId="0" borderId="94" xfId="0" applyNumberFormat="1" applyFont="1" applyBorder="1"/>
    <xf numFmtId="164" fontId="17" fillId="0" borderId="94" xfId="0" applyNumberFormat="1" applyFont="1" applyBorder="1"/>
    <xf numFmtId="0" fontId="18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4" fillId="0" borderId="1" xfId="0" applyFont="1" applyFill="1" applyBorder="1" applyAlignment="1">
      <alignment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4"/>
  <sheetViews>
    <sheetView tabSelected="1" workbookViewId="0">
      <selection activeCell="A7" sqref="A7"/>
    </sheetView>
  </sheetViews>
  <sheetFormatPr defaultColWidth="0" defaultRowHeight="14.4" x14ac:dyDescent="0.3"/>
  <cols>
    <col min="1" max="1" width="35.6640625" customWidth="1"/>
    <col min="2" max="3" width="15.6640625" customWidth="1"/>
    <col min="4" max="6" width="8.6640625" customWidth="1"/>
    <col min="7" max="7" width="15.6640625" customWidth="1"/>
    <col min="8" max="8" width="3.6640625" customWidth="1"/>
    <col min="9" max="26" width="0" hidden="1" customWidth="1"/>
    <col min="27" max="16384" width="9.1093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x14ac:dyDescent="0.3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3">
      <c r="A3" s="200" t="s">
        <v>1</v>
      </c>
      <c r="B3" s="200"/>
      <c r="C3" s="200"/>
      <c r="D3" s="200"/>
      <c r="E3" s="200"/>
      <c r="F3" s="7" t="s">
        <v>3</v>
      </c>
      <c r="G3" s="7" t="s">
        <v>4</v>
      </c>
    </row>
    <row r="4" spans="1:26" x14ac:dyDescent="0.3">
      <c r="A4" s="200"/>
      <c r="B4" s="200"/>
      <c r="C4" s="200"/>
      <c r="D4" s="200"/>
      <c r="E4" s="200"/>
      <c r="F4" s="8">
        <v>0.2</v>
      </c>
      <c r="G4" s="8">
        <v>0</v>
      </c>
    </row>
    <row r="5" spans="1:26" x14ac:dyDescent="0.3">
      <c r="A5" s="3"/>
      <c r="B5" s="3"/>
      <c r="C5" s="3"/>
      <c r="D5" s="3"/>
      <c r="E5" s="3"/>
      <c r="F5" s="3"/>
      <c r="G5" s="3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186" t="s">
        <v>12</v>
      </c>
      <c r="B7" s="187">
        <f>'SO 29846'!I381-Rekapitulácia!D7</f>
        <v>0</v>
      </c>
      <c r="C7" s="187">
        <f>'Kryci_list 29846'!J26</f>
        <v>0</v>
      </c>
      <c r="D7" s="187">
        <v>0</v>
      </c>
      <c r="E7" s="187">
        <f>'Kryci_list 29846'!J17</f>
        <v>0</v>
      </c>
      <c r="F7" s="187">
        <v>0</v>
      </c>
      <c r="G7" s="187">
        <f>B7+C7+D7+E7+F7</f>
        <v>0</v>
      </c>
      <c r="K7">
        <f>'SO 29846'!K381</f>
        <v>0</v>
      </c>
      <c r="Q7">
        <v>30.126000000000001</v>
      </c>
    </row>
    <row r="8" spans="1:26" x14ac:dyDescent="0.3">
      <c r="A8" s="61" t="s">
        <v>13</v>
      </c>
      <c r="B8" s="67">
        <f>'SO 29847'!I308-Rekapitulácia!D8</f>
        <v>0</v>
      </c>
      <c r="C8" s="67">
        <f>'Kryci_list 29847'!J26</f>
        <v>0</v>
      </c>
      <c r="D8" s="67">
        <v>0</v>
      </c>
      <c r="E8" s="67">
        <f>'Kryci_list 29847'!J17</f>
        <v>0</v>
      </c>
      <c r="F8" s="67">
        <v>0</v>
      </c>
      <c r="G8" s="67">
        <f>B8+C8+D8+E8+F8</f>
        <v>0</v>
      </c>
      <c r="K8">
        <f>'SO 29847'!K308</f>
        <v>0</v>
      </c>
      <c r="Q8">
        <v>30.126000000000001</v>
      </c>
    </row>
    <row r="9" spans="1:26" x14ac:dyDescent="0.3">
      <c r="A9" s="193" t="s">
        <v>1008</v>
      </c>
      <c r="B9" s="194">
        <f>SUM(B7:B8)</f>
        <v>0</v>
      </c>
      <c r="C9" s="194">
        <f>SUM(C7:C8)</f>
        <v>0</v>
      </c>
      <c r="D9" s="194">
        <f>SUM(D7:D8)</f>
        <v>0</v>
      </c>
      <c r="E9" s="194">
        <f>SUM(E7:E8)</f>
        <v>0</v>
      </c>
      <c r="F9" s="194">
        <f>SUM(F7:F8)</f>
        <v>0</v>
      </c>
      <c r="G9" s="194">
        <f>SUM(G7:G8)-SUM(Z7:Z8)</f>
        <v>0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spans="1:26" x14ac:dyDescent="0.3">
      <c r="A10" s="191" t="s">
        <v>1009</v>
      </c>
      <c r="B10" s="192">
        <f>G9-SUM(Rekapitulácia!K7:'Rekapitulácia'!K8)*1</f>
        <v>0</v>
      </c>
      <c r="C10" s="192"/>
      <c r="D10" s="192"/>
      <c r="E10" s="192"/>
      <c r="F10" s="192"/>
      <c r="G10" s="192">
        <f>ROUND(((ROUND(B10,2)*20)/100),2)*1</f>
        <v>0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3">
      <c r="A11" s="5" t="s">
        <v>1010</v>
      </c>
      <c r="B11" s="189">
        <f>(G9-B10)</f>
        <v>0</v>
      </c>
      <c r="C11" s="189"/>
      <c r="D11" s="189"/>
      <c r="E11" s="189"/>
      <c r="F11" s="189"/>
      <c r="G11" s="189">
        <f>ROUND(((ROUND(B11,2)*0)/100),2)</f>
        <v>0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3">
      <c r="A12" s="5" t="s">
        <v>1011</v>
      </c>
      <c r="B12" s="189"/>
      <c r="C12" s="189"/>
      <c r="D12" s="189"/>
      <c r="E12" s="189"/>
      <c r="F12" s="189"/>
      <c r="G12" s="189">
        <f>SUM(G9:G11)</f>
        <v>0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3">
      <c r="A13" s="10"/>
      <c r="B13" s="190"/>
      <c r="C13" s="190"/>
      <c r="D13" s="190"/>
      <c r="E13" s="190"/>
      <c r="F13" s="190"/>
      <c r="G13" s="190"/>
    </row>
    <row r="14" spans="1:26" x14ac:dyDescent="0.3">
      <c r="A14" s="10"/>
      <c r="B14" s="190"/>
      <c r="C14" s="190"/>
      <c r="D14" s="190"/>
      <c r="E14" s="190"/>
      <c r="F14" s="190"/>
      <c r="G14" s="190"/>
    </row>
    <row r="15" spans="1:26" x14ac:dyDescent="0.3">
      <c r="A15" s="10"/>
      <c r="B15" s="190"/>
      <c r="C15" s="190"/>
      <c r="D15" s="190"/>
      <c r="E15" s="190"/>
      <c r="F15" s="190"/>
      <c r="G15" s="190"/>
    </row>
    <row r="16" spans="1:26" x14ac:dyDescent="0.3">
      <c r="A16" s="10"/>
      <c r="B16" s="190"/>
      <c r="C16" s="190"/>
      <c r="D16" s="190"/>
      <c r="E16" s="190"/>
      <c r="F16" s="190"/>
      <c r="G16" s="190"/>
    </row>
    <row r="17" spans="1:7" x14ac:dyDescent="0.3">
      <c r="A17" s="10"/>
      <c r="B17" s="190"/>
      <c r="C17" s="190"/>
      <c r="D17" s="190"/>
      <c r="E17" s="190"/>
      <c r="F17" s="190"/>
      <c r="G17" s="190"/>
    </row>
    <row r="18" spans="1:7" x14ac:dyDescent="0.3">
      <c r="A18" s="10"/>
      <c r="B18" s="190"/>
      <c r="C18" s="190"/>
      <c r="D18" s="190"/>
      <c r="E18" s="190"/>
      <c r="F18" s="190"/>
      <c r="G18" s="190"/>
    </row>
    <row r="19" spans="1:7" x14ac:dyDescent="0.3">
      <c r="A19" s="10"/>
      <c r="B19" s="190"/>
      <c r="C19" s="190"/>
      <c r="D19" s="190"/>
      <c r="E19" s="190"/>
      <c r="F19" s="190"/>
      <c r="G19" s="190"/>
    </row>
    <row r="20" spans="1:7" x14ac:dyDescent="0.3">
      <c r="A20" s="10"/>
      <c r="B20" s="190"/>
      <c r="C20" s="190"/>
      <c r="D20" s="190"/>
      <c r="E20" s="190"/>
      <c r="F20" s="190"/>
      <c r="G20" s="190"/>
    </row>
    <row r="21" spans="1:7" x14ac:dyDescent="0.3">
      <c r="A21" s="10"/>
      <c r="B21" s="190"/>
      <c r="C21" s="190"/>
      <c r="D21" s="190"/>
      <c r="E21" s="190"/>
      <c r="F21" s="190"/>
      <c r="G21" s="190"/>
    </row>
    <row r="22" spans="1:7" x14ac:dyDescent="0.3">
      <c r="A22" s="10"/>
      <c r="B22" s="190"/>
      <c r="C22" s="190"/>
      <c r="D22" s="190"/>
      <c r="E22" s="190"/>
      <c r="F22" s="190"/>
      <c r="G22" s="190"/>
    </row>
    <row r="23" spans="1:7" x14ac:dyDescent="0.3">
      <c r="A23" s="10"/>
      <c r="B23" s="190"/>
      <c r="C23" s="190"/>
      <c r="D23" s="190"/>
      <c r="E23" s="190"/>
      <c r="F23" s="190"/>
      <c r="G23" s="190"/>
    </row>
    <row r="24" spans="1:7" x14ac:dyDescent="0.3">
      <c r="A24" s="10"/>
      <c r="B24" s="190"/>
      <c r="C24" s="190"/>
      <c r="D24" s="190"/>
      <c r="E24" s="190"/>
      <c r="F24" s="190"/>
      <c r="G24" s="190"/>
    </row>
    <row r="25" spans="1:7" x14ac:dyDescent="0.3">
      <c r="A25" s="10"/>
      <c r="B25" s="190"/>
      <c r="C25" s="190"/>
      <c r="D25" s="190"/>
      <c r="E25" s="190"/>
      <c r="F25" s="190"/>
      <c r="G25" s="190"/>
    </row>
    <row r="26" spans="1:7" x14ac:dyDescent="0.3">
      <c r="A26" s="10"/>
      <c r="B26" s="190"/>
      <c r="C26" s="190"/>
      <c r="D26" s="190"/>
      <c r="E26" s="190"/>
      <c r="F26" s="190"/>
      <c r="G26" s="190"/>
    </row>
    <row r="27" spans="1:7" x14ac:dyDescent="0.3">
      <c r="A27" s="10"/>
      <c r="B27" s="190"/>
      <c r="C27" s="190"/>
      <c r="D27" s="190"/>
      <c r="E27" s="190"/>
      <c r="F27" s="190"/>
      <c r="G27" s="190"/>
    </row>
    <row r="28" spans="1:7" x14ac:dyDescent="0.3">
      <c r="A28" s="10"/>
      <c r="B28" s="190"/>
      <c r="C28" s="190"/>
      <c r="D28" s="190"/>
      <c r="E28" s="190"/>
      <c r="F28" s="190"/>
      <c r="G28" s="190"/>
    </row>
    <row r="29" spans="1:7" x14ac:dyDescent="0.3">
      <c r="A29" s="10"/>
      <c r="B29" s="190"/>
      <c r="C29" s="190"/>
      <c r="D29" s="190"/>
      <c r="E29" s="190"/>
      <c r="F29" s="190"/>
      <c r="G29" s="190"/>
    </row>
    <row r="30" spans="1:7" x14ac:dyDescent="0.3">
      <c r="A30" s="10"/>
      <c r="B30" s="190"/>
      <c r="C30" s="190"/>
      <c r="D30" s="190"/>
      <c r="E30" s="190"/>
      <c r="F30" s="190"/>
      <c r="G30" s="190"/>
    </row>
    <row r="31" spans="1:7" x14ac:dyDescent="0.3">
      <c r="A31" s="10"/>
      <c r="B31" s="190"/>
      <c r="C31" s="190"/>
      <c r="D31" s="190"/>
      <c r="E31" s="190"/>
      <c r="F31" s="190"/>
      <c r="G31" s="190"/>
    </row>
    <row r="32" spans="1:7" x14ac:dyDescent="0.3">
      <c r="A32" s="10"/>
      <c r="B32" s="190"/>
      <c r="C32" s="190"/>
      <c r="D32" s="190"/>
      <c r="E32" s="190"/>
      <c r="F32" s="190"/>
      <c r="G32" s="190"/>
    </row>
    <row r="33" spans="1:7" x14ac:dyDescent="0.3">
      <c r="A33" s="10"/>
      <c r="B33" s="190"/>
      <c r="C33" s="190"/>
      <c r="D33" s="190"/>
      <c r="E33" s="190"/>
      <c r="F33" s="190"/>
      <c r="G33" s="190"/>
    </row>
    <row r="34" spans="1:7" x14ac:dyDescent="0.3">
      <c r="A34" s="10"/>
      <c r="B34" s="190"/>
      <c r="C34" s="190"/>
      <c r="D34" s="190"/>
      <c r="E34" s="190"/>
      <c r="F34" s="190"/>
      <c r="G34" s="190"/>
    </row>
    <row r="35" spans="1:7" x14ac:dyDescent="0.3">
      <c r="A35" s="1"/>
      <c r="B35" s="141"/>
      <c r="C35" s="141"/>
      <c r="D35" s="141"/>
      <c r="E35" s="141"/>
      <c r="F35" s="141"/>
      <c r="G35" s="141"/>
    </row>
    <row r="36" spans="1:7" x14ac:dyDescent="0.3">
      <c r="A36" s="1"/>
      <c r="B36" s="141"/>
      <c r="C36" s="141"/>
      <c r="D36" s="141"/>
      <c r="E36" s="141"/>
      <c r="F36" s="141"/>
      <c r="G36" s="141"/>
    </row>
    <row r="37" spans="1:7" x14ac:dyDescent="0.3">
      <c r="A37" s="1"/>
      <c r="B37" s="141"/>
      <c r="C37" s="141"/>
      <c r="D37" s="141"/>
      <c r="E37" s="141"/>
      <c r="F37" s="141"/>
      <c r="G37" s="141"/>
    </row>
    <row r="38" spans="1:7" x14ac:dyDescent="0.3">
      <c r="A38" s="1"/>
      <c r="B38" s="141"/>
      <c r="C38" s="141"/>
      <c r="D38" s="141"/>
      <c r="E38" s="141"/>
      <c r="F38" s="141"/>
      <c r="G38" s="141"/>
    </row>
    <row r="39" spans="1:7" x14ac:dyDescent="0.3">
      <c r="A39" s="1"/>
      <c r="B39" s="141"/>
      <c r="C39" s="141"/>
      <c r="D39" s="141"/>
      <c r="E39" s="141"/>
      <c r="F39" s="141"/>
      <c r="G39" s="141"/>
    </row>
    <row r="40" spans="1:7" x14ac:dyDescent="0.3">
      <c r="A40" s="1"/>
      <c r="B40" s="141"/>
      <c r="C40" s="141"/>
      <c r="D40" s="141"/>
      <c r="E40" s="141"/>
      <c r="F40" s="141"/>
      <c r="G40" s="141"/>
    </row>
    <row r="41" spans="1:7" x14ac:dyDescent="0.3">
      <c r="A41" s="1"/>
      <c r="B41" s="141"/>
      <c r="C41" s="141"/>
      <c r="D41" s="141"/>
      <c r="E41" s="141"/>
      <c r="F41" s="141"/>
      <c r="G41" s="141"/>
    </row>
    <row r="42" spans="1:7" x14ac:dyDescent="0.3">
      <c r="A42" s="1"/>
      <c r="B42" s="141"/>
      <c r="C42" s="141"/>
      <c r="D42" s="141"/>
      <c r="E42" s="141"/>
      <c r="F42" s="141"/>
      <c r="G42" s="141"/>
    </row>
    <row r="43" spans="1:7" x14ac:dyDescent="0.3">
      <c r="A43" s="1"/>
      <c r="B43" s="141"/>
      <c r="C43" s="141"/>
      <c r="D43" s="141"/>
      <c r="E43" s="141"/>
      <c r="F43" s="141"/>
      <c r="G43" s="141"/>
    </row>
    <row r="44" spans="1:7" x14ac:dyDescent="0.3">
      <c r="A44" s="1"/>
      <c r="B44" s="141"/>
      <c r="C44" s="141"/>
      <c r="D44" s="141"/>
      <c r="E44" s="141"/>
      <c r="F44" s="141"/>
      <c r="G44" s="141"/>
    </row>
    <row r="45" spans="1:7" x14ac:dyDescent="0.3">
      <c r="A45" s="1"/>
      <c r="B45" s="141"/>
      <c r="C45" s="141"/>
      <c r="D45" s="141"/>
      <c r="E45" s="141"/>
      <c r="F45" s="141"/>
      <c r="G45" s="141"/>
    </row>
    <row r="46" spans="1:7" x14ac:dyDescent="0.3">
      <c r="A46" s="1"/>
      <c r="B46" s="141"/>
      <c r="C46" s="141"/>
      <c r="D46" s="141"/>
      <c r="E46" s="141"/>
      <c r="F46" s="141"/>
      <c r="G46" s="141"/>
    </row>
    <row r="47" spans="1:7" x14ac:dyDescent="0.3">
      <c r="A47" s="1"/>
      <c r="B47" s="141"/>
      <c r="C47" s="141"/>
      <c r="D47" s="141"/>
      <c r="E47" s="141"/>
      <c r="F47" s="141"/>
      <c r="G47" s="141"/>
    </row>
    <row r="48" spans="1:7" x14ac:dyDescent="0.3">
      <c r="A48" s="1"/>
      <c r="B48" s="141"/>
      <c r="C48" s="141"/>
      <c r="D48" s="141"/>
      <c r="E48" s="141"/>
      <c r="F48" s="141"/>
      <c r="G48" s="141"/>
    </row>
    <row r="49" spans="1:7" x14ac:dyDescent="0.3">
      <c r="A49" s="1"/>
      <c r="B49" s="141"/>
      <c r="C49" s="141"/>
      <c r="D49" s="141"/>
      <c r="E49" s="141"/>
      <c r="F49" s="141"/>
      <c r="G49" s="141"/>
    </row>
    <row r="50" spans="1:7" x14ac:dyDescent="0.3">
      <c r="A50" s="1"/>
      <c r="B50" s="141"/>
      <c r="C50" s="141"/>
      <c r="D50" s="141"/>
      <c r="E50" s="141"/>
      <c r="F50" s="141"/>
      <c r="G50" s="141"/>
    </row>
    <row r="51" spans="1:7" x14ac:dyDescent="0.3">
      <c r="B51" s="188"/>
      <c r="C51" s="188"/>
      <c r="D51" s="188"/>
      <c r="E51" s="188"/>
      <c r="F51" s="188"/>
      <c r="G51" s="188"/>
    </row>
    <row r="52" spans="1:7" x14ac:dyDescent="0.3">
      <c r="B52" s="188"/>
      <c r="C52" s="188"/>
      <c r="D52" s="188"/>
      <c r="E52" s="188"/>
      <c r="F52" s="188"/>
      <c r="G52" s="188"/>
    </row>
    <row r="53" spans="1:7" x14ac:dyDescent="0.3">
      <c r="B53" s="188"/>
      <c r="C53" s="188"/>
      <c r="D53" s="188"/>
      <c r="E53" s="188"/>
      <c r="F53" s="188"/>
      <c r="G53" s="188"/>
    </row>
    <row r="54" spans="1:7" x14ac:dyDescent="0.3">
      <c r="B54" s="188"/>
      <c r="C54" s="188"/>
      <c r="D54" s="188"/>
      <c r="E54" s="188"/>
      <c r="F54" s="188"/>
      <c r="G54" s="188"/>
    </row>
    <row r="55" spans="1:7" x14ac:dyDescent="0.3">
      <c r="B55" s="188"/>
      <c r="C55" s="188"/>
      <c r="D55" s="188"/>
      <c r="E55" s="188"/>
      <c r="F55" s="188"/>
      <c r="G55" s="188"/>
    </row>
    <row r="56" spans="1:7" x14ac:dyDescent="0.3">
      <c r="B56" s="188"/>
      <c r="C56" s="188"/>
      <c r="D56" s="188"/>
      <c r="E56" s="188"/>
      <c r="F56" s="188"/>
      <c r="G56" s="188"/>
    </row>
    <row r="57" spans="1:7" x14ac:dyDescent="0.3">
      <c r="B57" s="188"/>
      <c r="C57" s="188"/>
      <c r="D57" s="188"/>
      <c r="E57" s="188"/>
      <c r="F57" s="188"/>
      <c r="G57" s="188"/>
    </row>
    <row r="58" spans="1:7" x14ac:dyDescent="0.3">
      <c r="B58" s="188"/>
      <c r="C58" s="188"/>
      <c r="D58" s="188"/>
      <c r="E58" s="188"/>
      <c r="F58" s="188"/>
      <c r="G58" s="188"/>
    </row>
    <row r="59" spans="1:7" x14ac:dyDescent="0.3">
      <c r="B59" s="188"/>
      <c r="C59" s="188"/>
      <c r="D59" s="188"/>
      <c r="E59" s="188"/>
      <c r="F59" s="188"/>
      <c r="G59" s="188"/>
    </row>
    <row r="60" spans="1:7" x14ac:dyDescent="0.3">
      <c r="B60" s="188"/>
      <c r="C60" s="188"/>
      <c r="D60" s="188"/>
      <c r="E60" s="188"/>
      <c r="F60" s="188"/>
      <c r="G60" s="188"/>
    </row>
    <row r="61" spans="1:7" x14ac:dyDescent="0.3">
      <c r="B61" s="188"/>
      <c r="C61" s="188"/>
      <c r="D61" s="188"/>
      <c r="E61" s="188"/>
      <c r="F61" s="188"/>
      <c r="G61" s="188"/>
    </row>
    <row r="62" spans="1:7" x14ac:dyDescent="0.3">
      <c r="B62" s="188"/>
      <c r="C62" s="188"/>
      <c r="D62" s="188"/>
      <c r="E62" s="188"/>
      <c r="F62" s="188"/>
      <c r="G62" s="188"/>
    </row>
    <row r="63" spans="1:7" x14ac:dyDescent="0.3">
      <c r="B63" s="188"/>
      <c r="C63" s="188"/>
      <c r="D63" s="188"/>
      <c r="E63" s="188"/>
      <c r="F63" s="188"/>
      <c r="G63" s="188"/>
    </row>
    <row r="64" spans="1:7" x14ac:dyDescent="0.3">
      <c r="B64" s="188"/>
      <c r="C64" s="188"/>
      <c r="D64" s="188"/>
      <c r="E64" s="188"/>
      <c r="F64" s="188"/>
      <c r="G64" s="188"/>
    </row>
    <row r="65" spans="2:7" x14ac:dyDescent="0.3">
      <c r="B65" s="188"/>
      <c r="C65" s="188"/>
      <c r="D65" s="188"/>
      <c r="E65" s="188"/>
      <c r="F65" s="188"/>
      <c r="G65" s="188"/>
    </row>
    <row r="66" spans="2:7" x14ac:dyDescent="0.3">
      <c r="B66" s="188"/>
      <c r="C66" s="188"/>
      <c r="D66" s="188"/>
      <c r="E66" s="188"/>
      <c r="F66" s="188"/>
      <c r="G66" s="188"/>
    </row>
    <row r="67" spans="2:7" x14ac:dyDescent="0.3">
      <c r="B67" s="188"/>
      <c r="C67" s="188"/>
      <c r="D67" s="188"/>
      <c r="E67" s="188"/>
      <c r="F67" s="188"/>
      <c r="G67" s="188"/>
    </row>
    <row r="68" spans="2:7" x14ac:dyDescent="0.3">
      <c r="B68" s="188"/>
      <c r="C68" s="188"/>
      <c r="D68" s="188"/>
      <c r="E68" s="188"/>
      <c r="F68" s="188"/>
      <c r="G68" s="188"/>
    </row>
    <row r="69" spans="2:7" x14ac:dyDescent="0.3">
      <c r="B69" s="188"/>
      <c r="C69" s="188"/>
      <c r="D69" s="188"/>
      <c r="E69" s="188"/>
      <c r="F69" s="188"/>
      <c r="G69" s="188"/>
    </row>
    <row r="70" spans="2:7" x14ac:dyDescent="0.3">
      <c r="B70" s="188"/>
      <c r="C70" s="188"/>
      <c r="D70" s="188"/>
      <c r="E70" s="188"/>
      <c r="F70" s="188"/>
      <c r="G70" s="188"/>
    </row>
    <row r="71" spans="2:7" x14ac:dyDescent="0.3">
      <c r="B71" s="188"/>
      <c r="C71" s="188"/>
      <c r="D71" s="188"/>
      <c r="E71" s="188"/>
      <c r="F71" s="188"/>
      <c r="G71" s="188"/>
    </row>
    <row r="72" spans="2:7" x14ac:dyDescent="0.3">
      <c r="B72" s="188"/>
      <c r="C72" s="188"/>
      <c r="D72" s="188"/>
      <c r="E72" s="188"/>
      <c r="F72" s="188"/>
      <c r="G72" s="188"/>
    </row>
    <row r="73" spans="2:7" x14ac:dyDescent="0.3">
      <c r="B73" s="188"/>
      <c r="C73" s="188"/>
      <c r="D73" s="188"/>
      <c r="E73" s="188"/>
      <c r="F73" s="188"/>
      <c r="G73" s="188"/>
    </row>
    <row r="74" spans="2:7" x14ac:dyDescent="0.3">
      <c r="B74" s="188"/>
      <c r="C74" s="188"/>
      <c r="D74" s="188"/>
      <c r="E74" s="188"/>
      <c r="F74" s="188"/>
      <c r="G74" s="188"/>
    </row>
    <row r="75" spans="2:7" x14ac:dyDescent="0.3">
      <c r="B75" s="188"/>
      <c r="C75" s="188"/>
      <c r="D75" s="188"/>
      <c r="E75" s="188"/>
      <c r="F75" s="188"/>
      <c r="G75" s="188"/>
    </row>
    <row r="76" spans="2:7" x14ac:dyDescent="0.3">
      <c r="B76" s="188"/>
      <c r="C76" s="188"/>
      <c r="D76" s="188"/>
      <c r="E76" s="188"/>
      <c r="F76" s="188"/>
      <c r="G76" s="188"/>
    </row>
    <row r="77" spans="2:7" x14ac:dyDescent="0.3">
      <c r="B77" s="188"/>
      <c r="C77" s="188"/>
      <c r="D77" s="188"/>
      <c r="E77" s="188"/>
      <c r="F77" s="188"/>
      <c r="G77" s="188"/>
    </row>
    <row r="78" spans="2:7" x14ac:dyDescent="0.3">
      <c r="B78" s="188"/>
      <c r="C78" s="188"/>
      <c r="D78" s="188"/>
      <c r="E78" s="188"/>
      <c r="F78" s="188"/>
      <c r="G78" s="188"/>
    </row>
    <row r="79" spans="2:7" x14ac:dyDescent="0.3">
      <c r="B79" s="188"/>
      <c r="C79" s="188"/>
      <c r="D79" s="188"/>
      <c r="E79" s="188"/>
      <c r="F79" s="188"/>
      <c r="G79" s="188"/>
    </row>
    <row r="80" spans="2:7" x14ac:dyDescent="0.3">
      <c r="B80" s="188"/>
      <c r="C80" s="188"/>
      <c r="D80" s="188"/>
      <c r="E80" s="188"/>
      <c r="F80" s="188"/>
      <c r="G80" s="188"/>
    </row>
    <row r="81" spans="2:7" x14ac:dyDescent="0.3">
      <c r="B81" s="188"/>
      <c r="C81" s="188"/>
      <c r="D81" s="188"/>
      <c r="E81" s="188"/>
      <c r="F81" s="188"/>
      <c r="G81" s="188"/>
    </row>
    <row r="82" spans="2:7" x14ac:dyDescent="0.3">
      <c r="B82" s="188"/>
      <c r="C82" s="188"/>
      <c r="D82" s="188"/>
      <c r="E82" s="188"/>
      <c r="F82" s="188"/>
      <c r="G82" s="188"/>
    </row>
    <row r="83" spans="2:7" x14ac:dyDescent="0.3">
      <c r="B83" s="188"/>
      <c r="C83" s="188"/>
      <c r="D83" s="188"/>
      <c r="E83" s="188"/>
      <c r="F83" s="188"/>
      <c r="G83" s="188"/>
    </row>
    <row r="84" spans="2:7" x14ac:dyDescent="0.3">
      <c r="B84" s="188"/>
      <c r="C84" s="188"/>
      <c r="D84" s="188"/>
      <c r="E84" s="188"/>
      <c r="F84" s="188"/>
      <c r="G84" s="188"/>
    </row>
    <row r="85" spans="2:7" x14ac:dyDescent="0.3">
      <c r="B85" s="188"/>
      <c r="C85" s="188"/>
      <c r="D85" s="188"/>
      <c r="E85" s="188"/>
      <c r="F85" s="188"/>
      <c r="G85" s="188"/>
    </row>
    <row r="86" spans="2:7" x14ac:dyDescent="0.3">
      <c r="B86" s="188"/>
      <c r="C86" s="188"/>
      <c r="D86" s="188"/>
      <c r="E86" s="188"/>
      <c r="F86" s="188"/>
      <c r="G86" s="188"/>
    </row>
    <row r="87" spans="2:7" x14ac:dyDescent="0.3">
      <c r="B87" s="188"/>
      <c r="C87" s="188"/>
      <c r="D87" s="188"/>
      <c r="E87" s="188"/>
      <c r="F87" s="188"/>
      <c r="G87" s="188"/>
    </row>
    <row r="88" spans="2:7" x14ac:dyDescent="0.3">
      <c r="B88" s="188"/>
      <c r="C88" s="188"/>
      <c r="D88" s="188"/>
      <c r="E88" s="188"/>
      <c r="F88" s="188"/>
      <c r="G88" s="188"/>
    </row>
    <row r="89" spans="2:7" x14ac:dyDescent="0.3">
      <c r="B89" s="188"/>
      <c r="C89" s="188"/>
      <c r="D89" s="188"/>
      <c r="E89" s="188"/>
      <c r="F89" s="188"/>
      <c r="G89" s="188"/>
    </row>
    <row r="90" spans="2:7" x14ac:dyDescent="0.3">
      <c r="B90" s="188"/>
      <c r="C90" s="188"/>
      <c r="D90" s="188"/>
      <c r="E90" s="188"/>
      <c r="F90" s="188"/>
      <c r="G90" s="188"/>
    </row>
    <row r="91" spans="2:7" x14ac:dyDescent="0.3">
      <c r="B91" s="188"/>
      <c r="C91" s="188"/>
      <c r="D91" s="188"/>
      <c r="E91" s="188"/>
      <c r="F91" s="188"/>
      <c r="G91" s="188"/>
    </row>
    <row r="92" spans="2:7" x14ac:dyDescent="0.3">
      <c r="B92" s="188"/>
      <c r="C92" s="188"/>
      <c r="D92" s="188"/>
      <c r="E92" s="188"/>
      <c r="F92" s="188"/>
      <c r="G92" s="188"/>
    </row>
    <row r="93" spans="2:7" x14ac:dyDescent="0.3">
      <c r="B93" s="188"/>
      <c r="C93" s="188"/>
      <c r="D93" s="188"/>
      <c r="E93" s="188"/>
      <c r="F93" s="188"/>
      <c r="G93" s="188"/>
    </row>
    <row r="94" spans="2:7" x14ac:dyDescent="0.3">
      <c r="B94" s="188"/>
      <c r="C94" s="188"/>
      <c r="D94" s="188"/>
      <c r="E94" s="188"/>
      <c r="F94" s="188"/>
      <c r="G94" s="188"/>
    </row>
    <row r="95" spans="2:7" x14ac:dyDescent="0.3">
      <c r="B95" s="188"/>
      <c r="C95" s="188"/>
      <c r="D95" s="188"/>
      <c r="E95" s="188"/>
      <c r="F95" s="188"/>
      <c r="G95" s="188"/>
    </row>
    <row r="96" spans="2:7" x14ac:dyDescent="0.3">
      <c r="B96" s="188"/>
      <c r="C96" s="188"/>
      <c r="D96" s="188"/>
      <c r="E96" s="188"/>
      <c r="F96" s="188"/>
      <c r="G96" s="188"/>
    </row>
    <row r="97" spans="2:7" x14ac:dyDescent="0.3">
      <c r="B97" s="188"/>
      <c r="C97" s="188"/>
      <c r="D97" s="188"/>
      <c r="E97" s="188"/>
      <c r="F97" s="188"/>
      <c r="G97" s="188"/>
    </row>
    <row r="98" spans="2:7" x14ac:dyDescent="0.3">
      <c r="B98" s="188"/>
      <c r="C98" s="188"/>
      <c r="D98" s="188"/>
      <c r="E98" s="188"/>
      <c r="F98" s="188"/>
      <c r="G98" s="188"/>
    </row>
    <row r="99" spans="2:7" x14ac:dyDescent="0.3">
      <c r="B99" s="188"/>
      <c r="C99" s="188"/>
      <c r="D99" s="188"/>
      <c r="E99" s="188"/>
      <c r="F99" s="188"/>
      <c r="G99" s="188"/>
    </row>
    <row r="100" spans="2:7" x14ac:dyDescent="0.3">
      <c r="B100" s="188"/>
      <c r="C100" s="188"/>
      <c r="D100" s="188"/>
      <c r="E100" s="188"/>
      <c r="F100" s="188"/>
      <c r="G100" s="188"/>
    </row>
    <row r="101" spans="2:7" x14ac:dyDescent="0.3">
      <c r="B101" s="188"/>
      <c r="C101" s="188"/>
      <c r="D101" s="188"/>
      <c r="E101" s="188"/>
      <c r="F101" s="188"/>
      <c r="G101" s="188"/>
    </row>
    <row r="102" spans="2:7" x14ac:dyDescent="0.3">
      <c r="B102" s="188"/>
      <c r="C102" s="188"/>
      <c r="D102" s="188"/>
      <c r="E102" s="188"/>
      <c r="F102" s="188"/>
      <c r="G102" s="188"/>
    </row>
    <row r="103" spans="2:7" x14ac:dyDescent="0.3">
      <c r="B103" s="188"/>
      <c r="C103" s="188"/>
      <c r="D103" s="188"/>
      <c r="E103" s="188"/>
      <c r="F103" s="188"/>
      <c r="G103" s="188"/>
    </row>
    <row r="104" spans="2:7" x14ac:dyDescent="0.3">
      <c r="B104" s="188"/>
      <c r="C104" s="188"/>
      <c r="D104" s="188"/>
      <c r="E104" s="188"/>
      <c r="F104" s="188"/>
      <c r="G104" s="188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workbookViewId="0">
      <selection activeCell="D16" sqref="D16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3"/>
      <c r="C1" s="13"/>
      <c r="D1" s="13"/>
      <c r="E1" s="13"/>
      <c r="F1" s="14" t="s">
        <v>1012</v>
      </c>
      <c r="G1" s="13"/>
      <c r="H1" s="13"/>
      <c r="I1" s="13"/>
      <c r="J1" s="13"/>
      <c r="W1">
        <v>30.126000000000001</v>
      </c>
    </row>
    <row r="2" spans="1:23" ht="30" customHeight="1" thickTop="1" x14ac:dyDescent="0.3">
      <c r="A2" s="12"/>
      <c r="B2" s="201" t="s">
        <v>1</v>
      </c>
      <c r="C2" s="202"/>
      <c r="D2" s="202"/>
      <c r="E2" s="202"/>
      <c r="F2" s="202"/>
      <c r="G2" s="202"/>
      <c r="H2" s="202"/>
      <c r="I2" s="202"/>
      <c r="J2" s="203"/>
    </row>
    <row r="3" spans="1:23" ht="18" customHeight="1" x14ac:dyDescent="0.3">
      <c r="A3" s="12"/>
      <c r="B3" s="22"/>
      <c r="C3" s="19"/>
      <c r="D3" s="16"/>
      <c r="E3" s="16"/>
      <c r="F3" s="16"/>
      <c r="G3" s="16"/>
      <c r="H3" s="16"/>
      <c r="I3" s="36" t="s">
        <v>15</v>
      </c>
      <c r="J3" s="29"/>
    </row>
    <row r="4" spans="1:23" ht="18" customHeight="1" x14ac:dyDescent="0.3">
      <c r="A4" s="12"/>
      <c r="B4" s="22"/>
      <c r="C4" s="19"/>
      <c r="D4" s="16"/>
      <c r="E4" s="16"/>
      <c r="F4" s="16"/>
      <c r="G4" s="16"/>
      <c r="H4" s="16"/>
      <c r="I4" s="36" t="s">
        <v>17</v>
      </c>
      <c r="J4" s="29"/>
    </row>
    <row r="5" spans="1:23" ht="18" customHeight="1" thickBot="1" x14ac:dyDescent="0.35">
      <c r="A5" s="12"/>
      <c r="B5" s="37" t="s">
        <v>18</v>
      </c>
      <c r="C5" s="19"/>
      <c r="D5" s="16"/>
      <c r="E5" s="16"/>
      <c r="F5" s="38" t="s">
        <v>19</v>
      </c>
      <c r="G5" s="16"/>
      <c r="H5" s="16"/>
      <c r="I5" s="36" t="s">
        <v>20</v>
      </c>
      <c r="J5" s="39" t="s">
        <v>21</v>
      </c>
    </row>
    <row r="6" spans="1:23" ht="20.100000000000001" customHeight="1" thickTop="1" x14ac:dyDescent="0.3">
      <c r="A6" s="12"/>
      <c r="B6" s="204" t="s">
        <v>22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3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0.100000000000001" customHeight="1" x14ac:dyDescent="0.3">
      <c r="A8" s="12"/>
      <c r="B8" s="207" t="s">
        <v>23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3">
      <c r="A9" s="12"/>
      <c r="B9" s="37" t="s">
        <v>25</v>
      </c>
      <c r="C9" s="19"/>
      <c r="D9" s="16"/>
      <c r="E9" s="16"/>
      <c r="F9" s="16"/>
      <c r="G9" s="38" t="s">
        <v>27</v>
      </c>
      <c r="H9" s="16"/>
      <c r="I9" s="26"/>
      <c r="J9" s="29"/>
    </row>
    <row r="10" spans="1:23" ht="20.100000000000001" customHeight="1" x14ac:dyDescent="0.3">
      <c r="A10" s="12"/>
      <c r="B10" s="207" t="s">
        <v>24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5">
      <c r="A11" s="12"/>
      <c r="B11" s="37" t="s">
        <v>25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3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5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3">
      <c r="A15" s="12"/>
      <c r="B15" s="82" t="s">
        <v>28</v>
      </c>
      <c r="C15" s="83" t="s">
        <v>6</v>
      </c>
      <c r="D15" s="83" t="s">
        <v>56</v>
      </c>
      <c r="E15" s="84" t="s">
        <v>57</v>
      </c>
      <c r="F15" s="98" t="s">
        <v>58</v>
      </c>
      <c r="G15" s="50" t="s">
        <v>34</v>
      </c>
      <c r="H15" s="53" t="s">
        <v>35</v>
      </c>
      <c r="I15" s="97"/>
      <c r="J15" s="47"/>
    </row>
    <row r="16" spans="1:23" ht="18" customHeight="1" x14ac:dyDescent="0.3">
      <c r="A16" s="12"/>
      <c r="B16" s="85">
        <v>1</v>
      </c>
      <c r="C16" s="86" t="s">
        <v>29</v>
      </c>
      <c r="D16" s="87">
        <f>'Kryci_list 29846'!D16+'Kryci_list 29847'!D16</f>
        <v>0</v>
      </c>
      <c r="E16" s="88">
        <f>'Kryci_list 29846'!E16+'Kryci_list 29847'!E16</f>
        <v>0</v>
      </c>
      <c r="F16" s="99">
        <f>'Kryci_list 29846'!F16+'Kryci_list 29847'!F16</f>
        <v>0</v>
      </c>
      <c r="G16" s="51">
        <v>6</v>
      </c>
      <c r="H16" s="108"/>
      <c r="I16" s="119"/>
      <c r="J16" s="111">
        <f>Rekapitulácia!F9</f>
        <v>0</v>
      </c>
    </row>
    <row r="17" spans="1:10" ht="18" customHeight="1" x14ac:dyDescent="0.3">
      <c r="A17" s="12"/>
      <c r="B17" s="58">
        <v>2</v>
      </c>
      <c r="C17" s="62" t="s">
        <v>30</v>
      </c>
      <c r="D17" s="68">
        <f>'Kryci_list 29846'!D17+'Kryci_list 29847'!D17</f>
        <v>0</v>
      </c>
      <c r="E17" s="66">
        <f>'Kryci_list 29846'!E17+'Kryci_list 29847'!E17</f>
        <v>0</v>
      </c>
      <c r="F17" s="71">
        <f>'Kryci_list 29846'!F17+'Kryci_list 29847'!F17</f>
        <v>0</v>
      </c>
      <c r="G17" s="52">
        <v>7</v>
      </c>
      <c r="H17" s="109" t="s">
        <v>36</v>
      </c>
      <c r="I17" s="119"/>
      <c r="J17" s="112">
        <f>Rekapitulácia!E9</f>
        <v>0</v>
      </c>
    </row>
    <row r="18" spans="1:10" ht="18" customHeight="1" x14ac:dyDescent="0.3">
      <c r="A18" s="12"/>
      <c r="B18" s="59">
        <v>3</v>
      </c>
      <c r="C18" s="63" t="s">
        <v>31</v>
      </c>
      <c r="D18" s="69">
        <f>'Kryci_list 29846'!D18+'Kryci_list 29847'!D18</f>
        <v>0</v>
      </c>
      <c r="E18" s="67">
        <f>'Kryci_list 29846'!E18+'Kryci_list 29847'!E18</f>
        <v>0</v>
      </c>
      <c r="F18" s="72">
        <f>'Kryci_list 29846'!F18+'Kryci_list 29847'!F18</f>
        <v>0</v>
      </c>
      <c r="G18" s="52">
        <v>8</v>
      </c>
      <c r="H18" s="109" t="s">
        <v>37</v>
      </c>
      <c r="I18" s="119"/>
      <c r="J18" s="112">
        <f>Rekapitulácia!D9</f>
        <v>0</v>
      </c>
    </row>
    <row r="19" spans="1:10" ht="18" customHeight="1" x14ac:dyDescent="0.3">
      <c r="A19" s="12"/>
      <c r="B19" s="59">
        <v>4</v>
      </c>
      <c r="C19" s="63" t="s">
        <v>32</v>
      </c>
      <c r="D19" s="69">
        <f>'Kryci_list 29846'!D19+'Kryci_list 29847'!D19</f>
        <v>0</v>
      </c>
      <c r="E19" s="67">
        <f>'Kryci_list 29846'!E19+'Kryci_list 29847'!E19</f>
        <v>0</v>
      </c>
      <c r="F19" s="72">
        <f>'Kryci_list 29846'!F19+'Kryci_list 29847'!F19</f>
        <v>0</v>
      </c>
      <c r="G19" s="52">
        <v>9</v>
      </c>
      <c r="H19" s="117"/>
      <c r="I19" s="119"/>
      <c r="J19" s="118"/>
    </row>
    <row r="20" spans="1:10" ht="18" customHeight="1" thickBot="1" x14ac:dyDescent="0.35">
      <c r="A20" s="12"/>
      <c r="B20" s="59">
        <v>5</v>
      </c>
      <c r="C20" s="64" t="s">
        <v>33</v>
      </c>
      <c r="D20" s="70"/>
      <c r="E20" s="92"/>
      <c r="F20" s="100">
        <f>SUM(F16:F19)</f>
        <v>0</v>
      </c>
      <c r="G20" s="52">
        <v>10</v>
      </c>
      <c r="H20" s="109" t="s">
        <v>33</v>
      </c>
      <c r="I20" s="121"/>
      <c r="J20" s="91">
        <f>SUM(J16:J19)</f>
        <v>0</v>
      </c>
    </row>
    <row r="21" spans="1:10" ht="18" customHeight="1" thickTop="1" x14ac:dyDescent="0.3">
      <c r="A21" s="12"/>
      <c r="B21" s="56" t="s">
        <v>45</v>
      </c>
      <c r="C21" s="60" t="s">
        <v>46</v>
      </c>
      <c r="D21" s="65"/>
      <c r="E21" s="18"/>
      <c r="F21" s="90"/>
      <c r="G21" s="56" t="s">
        <v>52</v>
      </c>
      <c r="H21" s="53" t="s">
        <v>46</v>
      </c>
      <c r="I21" s="27"/>
      <c r="J21" s="122"/>
    </row>
    <row r="22" spans="1:10" ht="18" customHeight="1" x14ac:dyDescent="0.3">
      <c r="A22" s="12"/>
      <c r="B22" s="51">
        <v>11</v>
      </c>
      <c r="C22" s="54" t="s">
        <v>47</v>
      </c>
      <c r="D22" s="78"/>
      <c r="E22" s="81"/>
      <c r="F22" s="71">
        <f>'Kryci_list 29846'!F22+'Kryci_list 29847'!F22</f>
        <v>0</v>
      </c>
      <c r="G22" s="51">
        <v>16</v>
      </c>
      <c r="H22" s="108" t="s">
        <v>53</v>
      </c>
      <c r="I22" s="119"/>
      <c r="J22" s="111">
        <f>'Kryci_list 29846'!J22+'Kryci_list 29847'!J22</f>
        <v>0</v>
      </c>
    </row>
    <row r="23" spans="1:10" ht="18" customHeight="1" x14ac:dyDescent="0.3">
      <c r="A23" s="12"/>
      <c r="B23" s="52">
        <v>12</v>
      </c>
      <c r="C23" s="55" t="s">
        <v>48</v>
      </c>
      <c r="D23" s="57"/>
      <c r="E23" s="81"/>
      <c r="F23" s="72">
        <f>'Kryci_list 29846'!F23+'Kryci_list 29847'!F23</f>
        <v>0</v>
      </c>
      <c r="G23" s="52">
        <v>17</v>
      </c>
      <c r="H23" s="109" t="s">
        <v>54</v>
      </c>
      <c r="I23" s="119"/>
      <c r="J23" s="112">
        <f>'Kryci_list 29846'!J23+'Kryci_list 29847'!J23</f>
        <v>0</v>
      </c>
    </row>
    <row r="24" spans="1:10" ht="18" customHeight="1" x14ac:dyDescent="0.3">
      <c r="A24" s="12"/>
      <c r="B24" s="52">
        <v>13</v>
      </c>
      <c r="C24" s="55" t="s">
        <v>49</v>
      </c>
      <c r="D24" s="57"/>
      <c r="E24" s="81"/>
      <c r="F24" s="72">
        <f>'Kryci_list 29846'!F24+'Kryci_list 29847'!F24</f>
        <v>0</v>
      </c>
      <c r="G24" s="52">
        <v>18</v>
      </c>
      <c r="H24" s="109" t="s">
        <v>55</v>
      </c>
      <c r="I24" s="119"/>
      <c r="J24" s="112">
        <f>'Kryci_list 29846'!J24+'Kryci_list 29847'!J24</f>
        <v>0</v>
      </c>
    </row>
    <row r="25" spans="1:10" ht="18" customHeight="1" x14ac:dyDescent="0.3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2"/>
    </row>
    <row r="26" spans="1:10" ht="18" customHeight="1" thickBot="1" x14ac:dyDescent="0.35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33</v>
      </c>
      <c r="I26" s="121"/>
      <c r="J26" s="91">
        <f>SUM(J22:J25)+SUM(F22:F25)</f>
        <v>0</v>
      </c>
    </row>
    <row r="27" spans="1:10" ht="18" customHeight="1" thickTop="1" x14ac:dyDescent="0.3">
      <c r="A27" s="12"/>
      <c r="B27" s="93"/>
      <c r="C27" s="133" t="s">
        <v>61</v>
      </c>
      <c r="D27" s="126"/>
      <c r="E27" s="94"/>
      <c r="F27" s="28"/>
      <c r="G27" s="102" t="s">
        <v>38</v>
      </c>
      <c r="H27" s="96" t="s">
        <v>39</v>
      </c>
      <c r="I27" s="27"/>
      <c r="J27" s="30"/>
    </row>
    <row r="28" spans="1:10" ht="18" customHeight="1" x14ac:dyDescent="0.3">
      <c r="A28" s="12"/>
      <c r="B28" s="25"/>
      <c r="C28" s="124"/>
      <c r="D28" s="127"/>
      <c r="E28" s="21"/>
      <c r="F28" s="12"/>
      <c r="G28" s="103">
        <v>21</v>
      </c>
      <c r="H28" s="107" t="s">
        <v>40</v>
      </c>
      <c r="I28" s="114"/>
      <c r="J28" s="89">
        <f>F20+J20+F26+J26</f>
        <v>0</v>
      </c>
    </row>
    <row r="29" spans="1:10" ht="18" customHeight="1" x14ac:dyDescent="0.3">
      <c r="A29" s="12"/>
      <c r="B29" s="73"/>
      <c r="C29" s="125"/>
      <c r="D29" s="128"/>
      <c r="E29" s="21"/>
      <c r="F29" s="12"/>
      <c r="G29" s="51">
        <v>22</v>
      </c>
      <c r="H29" s="108" t="s">
        <v>41</v>
      </c>
      <c r="I29" s="115">
        <f>Rekapitulácia!B10</f>
        <v>0</v>
      </c>
      <c r="J29" s="111">
        <f>ROUND(((ROUND(I29,2)*20)/100),2)*1</f>
        <v>0</v>
      </c>
    </row>
    <row r="30" spans="1:10" ht="18" customHeight="1" x14ac:dyDescent="0.3">
      <c r="A30" s="12"/>
      <c r="B30" s="22"/>
      <c r="C30" s="117"/>
      <c r="D30" s="119"/>
      <c r="E30" s="21"/>
      <c r="F30" s="12"/>
      <c r="G30" s="52">
        <v>23</v>
      </c>
      <c r="H30" s="109" t="s">
        <v>42</v>
      </c>
      <c r="I30" s="80">
        <f>Rekapitulácia!B11</f>
        <v>0</v>
      </c>
      <c r="J30" s="112">
        <f>ROUND(((ROUND(I30,2)*0)/100),2)</f>
        <v>0</v>
      </c>
    </row>
    <row r="31" spans="1:10" ht="18" customHeight="1" x14ac:dyDescent="0.3">
      <c r="A31" s="12"/>
      <c r="B31" s="23"/>
      <c r="C31" s="129"/>
      <c r="D31" s="130"/>
      <c r="E31" s="21"/>
      <c r="F31" s="12"/>
      <c r="G31" s="52">
        <v>24</v>
      </c>
      <c r="H31" s="109" t="s">
        <v>43</v>
      </c>
      <c r="I31" s="26"/>
      <c r="J31" s="199">
        <f>SUM(J28:J30)</f>
        <v>0</v>
      </c>
    </row>
    <row r="32" spans="1:10" ht="18" customHeight="1" thickBot="1" x14ac:dyDescent="0.35">
      <c r="A32" s="12"/>
      <c r="B32" s="40"/>
      <c r="C32" s="110"/>
      <c r="D32" s="116"/>
      <c r="E32" s="74"/>
      <c r="F32" s="75"/>
      <c r="G32" s="195" t="s">
        <v>44</v>
      </c>
      <c r="H32" s="196"/>
      <c r="I32" s="197"/>
      <c r="J32" s="198"/>
    </row>
    <row r="33" spans="1:10" ht="18" customHeight="1" thickTop="1" x14ac:dyDescent="0.3">
      <c r="A33" s="12"/>
      <c r="B33" s="93"/>
      <c r="C33" s="94"/>
      <c r="D33" s="131" t="s">
        <v>59</v>
      </c>
      <c r="E33" s="77"/>
      <c r="F33" s="77"/>
      <c r="G33" s="15"/>
      <c r="H33" s="131" t="s">
        <v>60</v>
      </c>
      <c r="I33" s="28"/>
      <c r="J33" s="31"/>
    </row>
    <row r="34" spans="1:10" ht="18" customHeight="1" x14ac:dyDescent="0.3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3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3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3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3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3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5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" thickTop="1" x14ac:dyDescent="0.3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3"/>
      <c r="C1" s="13"/>
      <c r="D1" s="13"/>
      <c r="E1" s="13"/>
      <c r="F1" s="14" t="s">
        <v>14</v>
      </c>
      <c r="G1" s="13"/>
      <c r="H1" s="13"/>
      <c r="I1" s="13"/>
      <c r="J1" s="13"/>
      <c r="W1">
        <v>30.126000000000001</v>
      </c>
    </row>
    <row r="2" spans="1:23" ht="30" customHeight="1" thickTop="1" x14ac:dyDescent="0.3">
      <c r="A2" s="12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3">
      <c r="A3" s="12"/>
      <c r="B3" s="33" t="s">
        <v>16</v>
      </c>
      <c r="C3" s="34"/>
      <c r="D3" s="35"/>
      <c r="E3" s="35"/>
      <c r="F3" s="35"/>
      <c r="G3" s="16"/>
      <c r="H3" s="16"/>
      <c r="I3" s="36" t="s">
        <v>15</v>
      </c>
      <c r="J3" s="29"/>
    </row>
    <row r="4" spans="1:23" ht="18" customHeight="1" x14ac:dyDescent="0.3">
      <c r="A4" s="12"/>
      <c r="B4" s="22"/>
      <c r="C4" s="19"/>
      <c r="D4" s="16"/>
      <c r="E4" s="16"/>
      <c r="F4" s="16"/>
      <c r="G4" s="16"/>
      <c r="H4" s="16"/>
      <c r="I4" s="36" t="s">
        <v>17</v>
      </c>
      <c r="J4" s="29"/>
    </row>
    <row r="5" spans="1:23" ht="18" customHeight="1" thickBot="1" x14ac:dyDescent="0.35">
      <c r="A5" s="12"/>
      <c r="B5" s="37" t="s">
        <v>18</v>
      </c>
      <c r="C5" s="19"/>
      <c r="D5" s="16"/>
      <c r="E5" s="16"/>
      <c r="F5" s="38" t="s">
        <v>19</v>
      </c>
      <c r="G5" s="16"/>
      <c r="H5" s="16"/>
      <c r="I5" s="36" t="s">
        <v>20</v>
      </c>
      <c r="J5" s="39" t="s">
        <v>21</v>
      </c>
    </row>
    <row r="6" spans="1:23" ht="20.100000000000001" customHeight="1" thickTop="1" x14ac:dyDescent="0.3">
      <c r="A6" s="12"/>
      <c r="B6" s="204" t="s">
        <v>22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3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0.100000000000001" customHeight="1" x14ac:dyDescent="0.3">
      <c r="A8" s="12"/>
      <c r="B8" s="207" t="s">
        <v>23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3">
      <c r="A9" s="12"/>
      <c r="B9" s="37" t="s">
        <v>25</v>
      </c>
      <c r="C9" s="19"/>
      <c r="D9" s="16"/>
      <c r="E9" s="16"/>
      <c r="F9" s="16"/>
      <c r="G9" s="38" t="s">
        <v>27</v>
      </c>
      <c r="H9" s="16"/>
      <c r="I9" s="26"/>
      <c r="J9" s="29"/>
    </row>
    <row r="10" spans="1:23" ht="20.100000000000001" customHeight="1" x14ac:dyDescent="0.3">
      <c r="A10" s="12"/>
      <c r="B10" s="207" t="s">
        <v>24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5">
      <c r="A11" s="12"/>
      <c r="B11" s="37" t="s">
        <v>25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3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5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3">
      <c r="A15" s="12"/>
      <c r="B15" s="82" t="s">
        <v>28</v>
      </c>
      <c r="C15" s="83" t="s">
        <v>6</v>
      </c>
      <c r="D15" s="83" t="s">
        <v>56</v>
      </c>
      <c r="E15" s="84" t="s">
        <v>57</v>
      </c>
      <c r="F15" s="98" t="s">
        <v>58</v>
      </c>
      <c r="G15" s="50" t="s">
        <v>34</v>
      </c>
      <c r="H15" s="53" t="s">
        <v>35</v>
      </c>
      <c r="I15" s="97"/>
      <c r="J15" s="47"/>
    </row>
    <row r="16" spans="1:23" ht="18" customHeight="1" x14ac:dyDescent="0.3">
      <c r="A16" s="12"/>
      <c r="B16" s="85">
        <v>1</v>
      </c>
      <c r="C16" s="86" t="s">
        <v>29</v>
      </c>
      <c r="D16" s="87">
        <f>'Rekap 29846'!B19</f>
        <v>0</v>
      </c>
      <c r="E16" s="88">
        <f>'Rekap 29846'!C19</f>
        <v>0</v>
      </c>
      <c r="F16" s="99">
        <f>'Rekap 29846'!D19</f>
        <v>0</v>
      </c>
      <c r="G16" s="51">
        <v>6</v>
      </c>
      <c r="H16" s="108"/>
      <c r="I16" s="119"/>
      <c r="J16" s="111">
        <v>0</v>
      </c>
    </row>
    <row r="17" spans="1:26" ht="18" customHeight="1" x14ac:dyDescent="0.3">
      <c r="A17" s="12"/>
      <c r="B17" s="58">
        <v>2</v>
      </c>
      <c r="C17" s="62" t="s">
        <v>30</v>
      </c>
      <c r="D17" s="68">
        <f>'Rekap 29846'!B39</f>
        <v>0</v>
      </c>
      <c r="E17" s="66">
        <f>'Rekap 29846'!C39</f>
        <v>0</v>
      </c>
      <c r="F17" s="71">
        <f>'Rekap 29846'!D39</f>
        <v>0</v>
      </c>
      <c r="G17" s="52">
        <v>7</v>
      </c>
      <c r="H17" s="109" t="s">
        <v>36</v>
      </c>
      <c r="I17" s="119"/>
      <c r="J17" s="112">
        <f>'SO 29846'!Z381</f>
        <v>0</v>
      </c>
    </row>
    <row r="18" spans="1:26" ht="18" customHeight="1" x14ac:dyDescent="0.3">
      <c r="A18" s="12"/>
      <c r="B18" s="59">
        <v>3</v>
      </c>
      <c r="C18" s="63" t="s">
        <v>31</v>
      </c>
      <c r="D18" s="69">
        <f>'Rekap 29846'!B44</f>
        <v>0</v>
      </c>
      <c r="E18" s="67">
        <f>'Rekap 29846'!C44</f>
        <v>0</v>
      </c>
      <c r="F18" s="72">
        <f>'Rekap 29846'!D44</f>
        <v>0</v>
      </c>
      <c r="G18" s="52">
        <v>8</v>
      </c>
      <c r="H18" s="109" t="s">
        <v>37</v>
      </c>
      <c r="I18" s="119"/>
      <c r="J18" s="112">
        <v>0</v>
      </c>
    </row>
    <row r="19" spans="1:26" ht="18" customHeight="1" x14ac:dyDescent="0.3">
      <c r="A19" s="12"/>
      <c r="B19" s="59">
        <v>4</v>
      </c>
      <c r="C19" s="63" t="s">
        <v>32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5">
      <c r="A20" s="12"/>
      <c r="B20" s="59">
        <v>5</v>
      </c>
      <c r="C20" s="64" t="s">
        <v>33</v>
      </c>
      <c r="D20" s="70"/>
      <c r="E20" s="92"/>
      <c r="F20" s="100">
        <f>SUM(F16:F19)</f>
        <v>0</v>
      </c>
      <c r="G20" s="52">
        <v>10</v>
      </c>
      <c r="H20" s="109" t="s">
        <v>33</v>
      </c>
      <c r="I20" s="121"/>
      <c r="J20" s="91">
        <f>SUM(J16:J19)</f>
        <v>0</v>
      </c>
    </row>
    <row r="21" spans="1:26" ht="18" customHeight="1" thickTop="1" x14ac:dyDescent="0.3">
      <c r="A21" s="12"/>
      <c r="B21" s="56" t="s">
        <v>45</v>
      </c>
      <c r="C21" s="60" t="s">
        <v>46</v>
      </c>
      <c r="D21" s="65"/>
      <c r="E21" s="18"/>
      <c r="F21" s="90"/>
      <c r="G21" s="56" t="s">
        <v>52</v>
      </c>
      <c r="H21" s="53" t="s">
        <v>46</v>
      </c>
      <c r="I21" s="27"/>
      <c r="J21" s="122"/>
    </row>
    <row r="22" spans="1:26" ht="18" customHeight="1" x14ac:dyDescent="0.3">
      <c r="A22" s="12"/>
      <c r="B22" s="51">
        <v>11</v>
      </c>
      <c r="C22" s="54" t="s">
        <v>47</v>
      </c>
      <c r="D22" s="78"/>
      <c r="E22" s="80" t="s">
        <v>50</v>
      </c>
      <c r="F22" s="71">
        <f>((F16*U22*0)+(F17*V22*0)+(F18*W22*0))/100</f>
        <v>0</v>
      </c>
      <c r="G22" s="51">
        <v>16</v>
      </c>
      <c r="H22" s="108" t="s">
        <v>53</v>
      </c>
      <c r="I22" s="120" t="s">
        <v>50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2"/>
      <c r="B23" s="52">
        <v>12</v>
      </c>
      <c r="C23" s="55" t="s">
        <v>48</v>
      </c>
      <c r="D23" s="57"/>
      <c r="E23" s="80" t="s">
        <v>51</v>
      </c>
      <c r="F23" s="72">
        <f>((F16*U23*0)+(F17*V23*0)+(F18*W23*0))/100</f>
        <v>0</v>
      </c>
      <c r="G23" s="52">
        <v>17</v>
      </c>
      <c r="H23" s="109" t="s">
        <v>54</v>
      </c>
      <c r="I23" s="120" t="s">
        <v>50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2"/>
      <c r="B24" s="52">
        <v>13</v>
      </c>
      <c r="C24" s="55" t="s">
        <v>49</v>
      </c>
      <c r="D24" s="57"/>
      <c r="E24" s="80" t="s">
        <v>50</v>
      </c>
      <c r="F24" s="72">
        <f>((F16*U24*0)+(F17*V24*0)+(F18*W24*0))/100</f>
        <v>0</v>
      </c>
      <c r="G24" s="52">
        <v>18</v>
      </c>
      <c r="H24" s="109" t="s">
        <v>55</v>
      </c>
      <c r="I24" s="120" t="s">
        <v>51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5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33</v>
      </c>
      <c r="I26" s="121"/>
      <c r="J26" s="91">
        <f>SUM(J22:J25)+SUM(F22:F25)</f>
        <v>0</v>
      </c>
    </row>
    <row r="27" spans="1:26" ht="18" customHeight="1" thickTop="1" x14ac:dyDescent="0.3">
      <c r="A27" s="12"/>
      <c r="B27" s="93"/>
      <c r="C27" s="133" t="s">
        <v>61</v>
      </c>
      <c r="D27" s="126"/>
      <c r="E27" s="94"/>
      <c r="F27" s="28"/>
      <c r="G27" s="102" t="s">
        <v>38</v>
      </c>
      <c r="H27" s="96" t="s">
        <v>39</v>
      </c>
      <c r="I27" s="27"/>
      <c r="J27" s="30"/>
    </row>
    <row r="28" spans="1:26" ht="18" customHeight="1" x14ac:dyDescent="0.3">
      <c r="A28" s="12"/>
      <c r="B28" s="25"/>
      <c r="C28" s="124"/>
      <c r="D28" s="127"/>
      <c r="E28" s="21"/>
      <c r="F28" s="12"/>
      <c r="G28" s="103">
        <v>21</v>
      </c>
      <c r="H28" s="107" t="s">
        <v>40</v>
      </c>
      <c r="I28" s="114"/>
      <c r="J28" s="89">
        <f>F20+J20+F26+J26</f>
        <v>0</v>
      </c>
    </row>
    <row r="29" spans="1:26" ht="18" customHeight="1" x14ac:dyDescent="0.3">
      <c r="A29" s="12"/>
      <c r="B29" s="73"/>
      <c r="C29" s="125"/>
      <c r="D29" s="128"/>
      <c r="E29" s="21"/>
      <c r="F29" s="12"/>
      <c r="G29" s="51">
        <v>22</v>
      </c>
      <c r="H29" s="108" t="s">
        <v>41</v>
      </c>
      <c r="I29" s="115">
        <f>J28-SUM('SO 29846'!K9:'SO 29846'!K380)</f>
        <v>0</v>
      </c>
      <c r="J29" s="111">
        <f>ROUND(((ROUND(I29,2)*20)*1/100),2)</f>
        <v>0</v>
      </c>
    </row>
    <row r="30" spans="1:26" ht="18" customHeight="1" x14ac:dyDescent="0.3">
      <c r="A30" s="12"/>
      <c r="B30" s="22"/>
      <c r="C30" s="117"/>
      <c r="D30" s="119"/>
      <c r="E30" s="21"/>
      <c r="F30" s="12"/>
      <c r="G30" s="52">
        <v>23</v>
      </c>
      <c r="H30" s="109" t="s">
        <v>42</v>
      </c>
      <c r="I30" s="80">
        <f>SUM('SO 29846'!K9:'SO 29846'!K380)</f>
        <v>0</v>
      </c>
      <c r="J30" s="112">
        <f>ROUND(((ROUND(I30,2)*0)/100),2)</f>
        <v>0</v>
      </c>
    </row>
    <row r="31" spans="1:26" ht="18" customHeight="1" x14ac:dyDescent="0.3">
      <c r="A31" s="12"/>
      <c r="B31" s="23"/>
      <c r="C31" s="129"/>
      <c r="D31" s="130"/>
      <c r="E31" s="21"/>
      <c r="F31" s="12"/>
      <c r="G31" s="103">
        <v>24</v>
      </c>
      <c r="H31" s="107" t="s">
        <v>43</v>
      </c>
      <c r="I31" s="106"/>
      <c r="J31" s="123">
        <f>SUM(J28:J30)</f>
        <v>0</v>
      </c>
    </row>
    <row r="32" spans="1:26" ht="18" customHeight="1" thickBot="1" x14ac:dyDescent="0.35">
      <c r="A32" s="12"/>
      <c r="B32" s="40"/>
      <c r="C32" s="110"/>
      <c r="D32" s="116"/>
      <c r="E32" s="74"/>
      <c r="F32" s="75"/>
      <c r="G32" s="51" t="s">
        <v>44</v>
      </c>
      <c r="H32" s="110"/>
      <c r="I32" s="116"/>
      <c r="J32" s="113"/>
    </row>
    <row r="33" spans="1:10" ht="18" customHeight="1" thickTop="1" x14ac:dyDescent="0.3">
      <c r="A33" s="12"/>
      <c r="B33" s="93"/>
      <c r="C33" s="94"/>
      <c r="D33" s="131" t="s">
        <v>59</v>
      </c>
      <c r="E33" s="77"/>
      <c r="F33" s="95"/>
      <c r="G33" s="104">
        <v>26</v>
      </c>
      <c r="H33" s="132" t="s">
        <v>60</v>
      </c>
      <c r="I33" s="28"/>
      <c r="J33" s="105"/>
    </row>
    <row r="34" spans="1:10" ht="18" customHeight="1" x14ac:dyDescent="0.3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3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3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3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3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3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5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" thickTop="1" x14ac:dyDescent="0.3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topLeftCell="A26" workbookViewId="0">
      <selection sqref="A1:D1"/>
    </sheetView>
  </sheetViews>
  <sheetFormatPr defaultColWidth="0" defaultRowHeight="14.4" x14ac:dyDescent="0.3"/>
  <cols>
    <col min="1" max="1" width="40.6640625" customWidth="1"/>
    <col min="2" max="4" width="12.6640625" customWidth="1"/>
    <col min="5" max="6" width="15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3" t="s">
        <v>22</v>
      </c>
      <c r="B1" s="214"/>
      <c r="C1" s="214"/>
      <c r="D1" s="215"/>
      <c r="E1" s="136" t="s">
        <v>19</v>
      </c>
      <c r="F1" s="135"/>
      <c r="W1">
        <v>30.126000000000001</v>
      </c>
    </row>
    <row r="2" spans="1:26" ht="20.100000000000001" customHeight="1" x14ac:dyDescent="0.3">
      <c r="A2" s="213" t="s">
        <v>23</v>
      </c>
      <c r="B2" s="214"/>
      <c r="C2" s="214"/>
      <c r="D2" s="215"/>
      <c r="E2" s="136" t="s">
        <v>17</v>
      </c>
      <c r="F2" s="135"/>
    </row>
    <row r="3" spans="1:26" ht="20.100000000000001" customHeight="1" x14ac:dyDescent="0.3">
      <c r="A3" s="213" t="s">
        <v>24</v>
      </c>
      <c r="B3" s="214"/>
      <c r="C3" s="214"/>
      <c r="D3" s="215"/>
      <c r="E3" s="136" t="s">
        <v>65</v>
      </c>
      <c r="F3" s="135"/>
    </row>
    <row r="4" spans="1:26" x14ac:dyDescent="0.3">
      <c r="A4" s="137" t="s">
        <v>1</v>
      </c>
      <c r="B4" s="134"/>
      <c r="C4" s="134"/>
      <c r="D4" s="134"/>
      <c r="E4" s="134"/>
      <c r="F4" s="134"/>
    </row>
    <row r="5" spans="1:26" x14ac:dyDescent="0.3">
      <c r="A5" s="137" t="s">
        <v>16</v>
      </c>
      <c r="B5" s="134"/>
      <c r="C5" s="134"/>
      <c r="D5" s="134"/>
      <c r="E5" s="134"/>
      <c r="F5" s="134"/>
    </row>
    <row r="6" spans="1:26" x14ac:dyDescent="0.3">
      <c r="A6" s="134"/>
      <c r="B6" s="134"/>
      <c r="C6" s="134"/>
      <c r="D6" s="134"/>
      <c r="E6" s="134"/>
      <c r="F6" s="134"/>
    </row>
    <row r="7" spans="1:26" x14ac:dyDescent="0.3">
      <c r="A7" s="134"/>
      <c r="B7" s="134"/>
      <c r="C7" s="134"/>
      <c r="D7" s="134"/>
      <c r="E7" s="134"/>
      <c r="F7" s="134"/>
    </row>
    <row r="8" spans="1:26" x14ac:dyDescent="0.3">
      <c r="A8" s="138" t="s">
        <v>66</v>
      </c>
      <c r="B8" s="134"/>
      <c r="C8" s="134"/>
      <c r="D8" s="134"/>
      <c r="E8" s="134"/>
      <c r="F8" s="134"/>
    </row>
    <row r="9" spans="1:26" x14ac:dyDescent="0.3">
      <c r="A9" s="139" t="s">
        <v>62</v>
      </c>
      <c r="B9" s="139" t="s">
        <v>56</v>
      </c>
      <c r="C9" s="139" t="s">
        <v>57</v>
      </c>
      <c r="D9" s="139" t="s">
        <v>33</v>
      </c>
      <c r="E9" s="139" t="s">
        <v>63</v>
      </c>
      <c r="F9" s="139" t="s">
        <v>64</v>
      </c>
    </row>
    <row r="10" spans="1:26" x14ac:dyDescent="0.3">
      <c r="A10" s="146" t="s">
        <v>67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3">
      <c r="A11" s="148" t="s">
        <v>68</v>
      </c>
      <c r="B11" s="149">
        <f>'SO 29846'!L26</f>
        <v>0</v>
      </c>
      <c r="C11" s="149">
        <f>'SO 29846'!M26</f>
        <v>0</v>
      </c>
      <c r="D11" s="149">
        <f>'SO 29846'!I26</f>
        <v>0</v>
      </c>
      <c r="E11" s="150">
        <f>'SO 29846'!S26</f>
        <v>0.14000000000000001</v>
      </c>
      <c r="F11" s="150">
        <f>'SO 29846'!V26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3">
      <c r="A12" s="148" t="s">
        <v>69</v>
      </c>
      <c r="B12" s="149">
        <f>'SO 29846'!L36</f>
        <v>0</v>
      </c>
      <c r="C12" s="149">
        <f>'SO 29846'!M36</f>
        <v>0</v>
      </c>
      <c r="D12" s="149">
        <f>'SO 29846'!I36</f>
        <v>0</v>
      </c>
      <c r="E12" s="150">
        <f>'SO 29846'!S36</f>
        <v>88.24</v>
      </c>
      <c r="F12" s="150">
        <f>'SO 29846'!V36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3">
      <c r="A13" s="148" t="s">
        <v>70</v>
      </c>
      <c r="B13" s="149">
        <f>'SO 29846'!L62</f>
        <v>0</v>
      </c>
      <c r="C13" s="149">
        <f>'SO 29846'!M62</f>
        <v>0</v>
      </c>
      <c r="D13" s="149">
        <f>'SO 29846'!I62</f>
        <v>0</v>
      </c>
      <c r="E13" s="150">
        <f>'SO 29846'!S62</f>
        <v>63.15</v>
      </c>
      <c r="F13" s="150">
        <f>'SO 29846'!V62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3">
      <c r="A14" s="148" t="s">
        <v>71</v>
      </c>
      <c r="B14" s="149">
        <f>'SO 29846'!L81</f>
        <v>0</v>
      </c>
      <c r="C14" s="149">
        <f>'SO 29846'!M81</f>
        <v>0</v>
      </c>
      <c r="D14" s="149">
        <f>'SO 29846'!I81</f>
        <v>0</v>
      </c>
      <c r="E14" s="150">
        <f>'SO 29846'!S81</f>
        <v>30.82</v>
      </c>
      <c r="F14" s="150">
        <f>'SO 29846'!V81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3">
      <c r="A15" s="148" t="s">
        <v>72</v>
      </c>
      <c r="B15" s="149">
        <f>'SO 29846'!L85</f>
        <v>0</v>
      </c>
      <c r="C15" s="149">
        <f>'SO 29846'!M85</f>
        <v>0</v>
      </c>
      <c r="D15" s="149">
        <f>'SO 29846'!I85</f>
        <v>0</v>
      </c>
      <c r="E15" s="150">
        <f>'SO 29846'!S85</f>
        <v>0</v>
      </c>
      <c r="F15" s="150">
        <f>'SO 29846'!V85</f>
        <v>0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3">
      <c r="A16" s="148" t="s">
        <v>73</v>
      </c>
      <c r="B16" s="149">
        <f>'SO 29846'!L128</f>
        <v>0</v>
      </c>
      <c r="C16" s="149">
        <f>'SO 29846'!M128</f>
        <v>0</v>
      </c>
      <c r="D16" s="149">
        <f>'SO 29846'!I128</f>
        <v>0</v>
      </c>
      <c r="E16" s="150">
        <f>'SO 29846'!S128</f>
        <v>83.03</v>
      </c>
      <c r="F16" s="150">
        <f>'SO 29846'!V128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3">
      <c r="A17" s="148" t="s">
        <v>74</v>
      </c>
      <c r="B17" s="149">
        <f>'SO 29846'!L181</f>
        <v>0</v>
      </c>
      <c r="C17" s="149">
        <f>'SO 29846'!M181</f>
        <v>0</v>
      </c>
      <c r="D17" s="149">
        <f>'SO 29846'!I181</f>
        <v>0</v>
      </c>
      <c r="E17" s="150">
        <f>'SO 29846'!S181</f>
        <v>8.0500000000000007</v>
      </c>
      <c r="F17" s="150">
        <f>'SO 29846'!V181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3">
      <c r="A18" s="148" t="s">
        <v>75</v>
      </c>
      <c r="B18" s="149">
        <f>'SO 29846'!L185</f>
        <v>0</v>
      </c>
      <c r="C18" s="149">
        <f>'SO 29846'!M185</f>
        <v>0</v>
      </c>
      <c r="D18" s="149">
        <f>'SO 29846'!I185</f>
        <v>0</v>
      </c>
      <c r="E18" s="150">
        <f>'SO 29846'!S185</f>
        <v>0</v>
      </c>
      <c r="F18" s="150">
        <f>'SO 29846'!V185</f>
        <v>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x14ac:dyDescent="0.3">
      <c r="A19" s="2" t="s">
        <v>67</v>
      </c>
      <c r="B19" s="151">
        <f>'SO 29846'!L187</f>
        <v>0</v>
      </c>
      <c r="C19" s="151">
        <f>'SO 29846'!M187</f>
        <v>0</v>
      </c>
      <c r="D19" s="151">
        <f>'SO 29846'!I187</f>
        <v>0</v>
      </c>
      <c r="E19" s="152">
        <f>'SO 29846'!S187</f>
        <v>273.43</v>
      </c>
      <c r="F19" s="152">
        <f>'SO 29846'!V187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3">
      <c r="A20" s="1"/>
      <c r="B20" s="141"/>
      <c r="C20" s="141"/>
      <c r="D20" s="141"/>
      <c r="E20" s="140"/>
      <c r="F20" s="140"/>
    </row>
    <row r="21" spans="1:26" x14ac:dyDescent="0.3">
      <c r="A21" s="2" t="s">
        <v>76</v>
      </c>
      <c r="B21" s="151"/>
      <c r="C21" s="149"/>
      <c r="D21" s="149"/>
      <c r="E21" s="150"/>
      <c r="F21" s="150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3">
      <c r="A22" s="148" t="s">
        <v>77</v>
      </c>
      <c r="B22" s="149">
        <f>'SO 29846'!L202</f>
        <v>0</v>
      </c>
      <c r="C22" s="149">
        <f>'SO 29846'!M202</f>
        <v>0</v>
      </c>
      <c r="D22" s="149">
        <f>'SO 29846'!I202</f>
        <v>0</v>
      </c>
      <c r="E22" s="150">
        <f>'SO 29846'!S202</f>
        <v>0.13</v>
      </c>
      <c r="F22" s="150">
        <f>'SO 29846'!V202</f>
        <v>0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x14ac:dyDescent="0.3">
      <c r="A23" s="148" t="s">
        <v>78</v>
      </c>
      <c r="B23" s="149">
        <f>'SO 29846'!L218</f>
        <v>0</v>
      </c>
      <c r="C23" s="149">
        <f>'SO 29846'!M218</f>
        <v>0</v>
      </c>
      <c r="D23" s="149">
        <f>'SO 29846'!I218</f>
        <v>0</v>
      </c>
      <c r="E23" s="150">
        <f>'SO 29846'!S218</f>
        <v>0.02</v>
      </c>
      <c r="F23" s="150">
        <f>'SO 29846'!V218</f>
        <v>0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3">
      <c r="A24" s="148" t="s">
        <v>79</v>
      </c>
      <c r="B24" s="149">
        <f>'SO 29846'!L232</f>
        <v>0</v>
      </c>
      <c r="C24" s="149">
        <f>'SO 29846'!M232</f>
        <v>0</v>
      </c>
      <c r="D24" s="149">
        <f>'SO 29846'!I232</f>
        <v>0</v>
      </c>
      <c r="E24" s="150">
        <f>'SO 29846'!S232</f>
        <v>0.2</v>
      </c>
      <c r="F24" s="150">
        <f>'SO 29846'!V232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3">
      <c r="A25" s="148" t="s">
        <v>80</v>
      </c>
      <c r="B25" s="149">
        <f>'SO 29846'!L236</f>
        <v>0</v>
      </c>
      <c r="C25" s="149">
        <f>'SO 29846'!M236</f>
        <v>0</v>
      </c>
      <c r="D25" s="149">
        <f>'SO 29846'!I236</f>
        <v>0</v>
      </c>
      <c r="E25" s="150">
        <f>'SO 29846'!S236</f>
        <v>0</v>
      </c>
      <c r="F25" s="150">
        <f>'SO 29846'!V236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3">
      <c r="A26" s="148" t="s">
        <v>81</v>
      </c>
      <c r="B26" s="149">
        <f>'SO 29846'!L240</f>
        <v>0</v>
      </c>
      <c r="C26" s="149">
        <f>'SO 29846'!M240</f>
        <v>0</v>
      </c>
      <c r="D26" s="149">
        <f>'SO 29846'!I240</f>
        <v>0</v>
      </c>
      <c r="E26" s="150">
        <f>'SO 29846'!S240</f>
        <v>0</v>
      </c>
      <c r="F26" s="150">
        <f>'SO 29846'!V240</f>
        <v>0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 x14ac:dyDescent="0.3">
      <c r="A27" s="148" t="s">
        <v>82</v>
      </c>
      <c r="B27" s="149">
        <f>'SO 29846'!L246</f>
        <v>0</v>
      </c>
      <c r="C27" s="149">
        <f>'SO 29846'!M246</f>
        <v>0</v>
      </c>
      <c r="D27" s="149">
        <f>'SO 29846'!I246</f>
        <v>0</v>
      </c>
      <c r="E27" s="150">
        <f>'SO 29846'!S246</f>
        <v>0.14000000000000001</v>
      </c>
      <c r="F27" s="150">
        <f>'SO 29846'!V246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3">
      <c r="A28" s="148" t="s">
        <v>83</v>
      </c>
      <c r="B28" s="149">
        <f>'SO 29846'!L252</f>
        <v>0</v>
      </c>
      <c r="C28" s="149">
        <f>'SO 29846'!M252</f>
        <v>0</v>
      </c>
      <c r="D28" s="149">
        <f>'SO 29846'!I252</f>
        <v>0</v>
      </c>
      <c r="E28" s="150">
        <f>'SO 29846'!S252</f>
        <v>1.62</v>
      </c>
      <c r="F28" s="150">
        <f>'SO 29846'!V252</f>
        <v>0</v>
      </c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</row>
    <row r="29" spans="1:26" x14ac:dyDescent="0.3">
      <c r="A29" s="148" t="s">
        <v>84</v>
      </c>
      <c r="B29" s="149">
        <f>'SO 29846'!L262</f>
        <v>0</v>
      </c>
      <c r="C29" s="149">
        <f>'SO 29846'!M262</f>
        <v>0</v>
      </c>
      <c r="D29" s="149">
        <f>'SO 29846'!I262</f>
        <v>0</v>
      </c>
      <c r="E29" s="150">
        <f>'SO 29846'!S262</f>
        <v>0.14000000000000001</v>
      </c>
      <c r="F29" s="150">
        <f>'SO 29846'!V262</f>
        <v>0</v>
      </c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</row>
    <row r="30" spans="1:26" x14ac:dyDescent="0.3">
      <c r="A30" s="148" t="s">
        <v>85</v>
      </c>
      <c r="B30" s="149">
        <f>'SO 29846'!L278</f>
        <v>0</v>
      </c>
      <c r="C30" s="149">
        <f>'SO 29846'!M278</f>
        <v>0</v>
      </c>
      <c r="D30" s="149">
        <f>'SO 29846'!I278</f>
        <v>0</v>
      </c>
      <c r="E30" s="150">
        <f>'SO 29846'!S278</f>
        <v>0.19</v>
      </c>
      <c r="F30" s="150">
        <f>'SO 29846'!V278</f>
        <v>0</v>
      </c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</row>
    <row r="31" spans="1:26" x14ac:dyDescent="0.3">
      <c r="A31" s="148" t="s">
        <v>86</v>
      </c>
      <c r="B31" s="149">
        <f>'SO 29846'!L317</f>
        <v>0</v>
      </c>
      <c r="C31" s="149">
        <f>'SO 29846'!M317</f>
        <v>0</v>
      </c>
      <c r="D31" s="149">
        <f>'SO 29846'!I317</f>
        <v>0</v>
      </c>
      <c r="E31" s="150">
        <f>'SO 29846'!S317</f>
        <v>0.48</v>
      </c>
      <c r="F31" s="150">
        <f>'SO 29846'!V317</f>
        <v>0</v>
      </c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 spans="1:26" x14ac:dyDescent="0.3">
      <c r="A32" s="148" t="s">
        <v>87</v>
      </c>
      <c r="B32" s="149">
        <f>'SO 29846'!L330</f>
        <v>0</v>
      </c>
      <c r="C32" s="149">
        <f>'SO 29846'!M330</f>
        <v>0</v>
      </c>
      <c r="D32" s="149">
        <f>'SO 29846'!I330</f>
        <v>0</v>
      </c>
      <c r="E32" s="150">
        <f>'SO 29846'!S330</f>
        <v>6.58</v>
      </c>
      <c r="F32" s="150">
        <f>'SO 29846'!V330</f>
        <v>0</v>
      </c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</row>
    <row r="33" spans="1:26" x14ac:dyDescent="0.3">
      <c r="A33" s="148" t="s">
        <v>88</v>
      </c>
      <c r="B33" s="149">
        <f>'SO 29846'!L338</f>
        <v>0</v>
      </c>
      <c r="C33" s="149">
        <f>'SO 29846'!M338</f>
        <v>0</v>
      </c>
      <c r="D33" s="149">
        <f>'SO 29846'!I338</f>
        <v>0</v>
      </c>
      <c r="E33" s="150">
        <f>'SO 29846'!S338</f>
        <v>0</v>
      </c>
      <c r="F33" s="150">
        <f>'SO 29846'!V338</f>
        <v>0</v>
      </c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 spans="1:26" x14ac:dyDescent="0.3">
      <c r="A34" s="148" t="s">
        <v>89</v>
      </c>
      <c r="B34" s="149">
        <f>'SO 29846'!L343</f>
        <v>0</v>
      </c>
      <c r="C34" s="149">
        <f>'SO 29846'!M343</f>
        <v>0</v>
      </c>
      <c r="D34" s="149">
        <f>'SO 29846'!I343</f>
        <v>0</v>
      </c>
      <c r="E34" s="150">
        <f>'SO 29846'!S343</f>
        <v>0</v>
      </c>
      <c r="F34" s="150">
        <f>'SO 29846'!V343</f>
        <v>0</v>
      </c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 x14ac:dyDescent="0.3">
      <c r="A35" s="148" t="s">
        <v>90</v>
      </c>
      <c r="B35" s="149">
        <f>'SO 29846'!L350</f>
        <v>0</v>
      </c>
      <c r="C35" s="149">
        <f>'SO 29846'!M350</f>
        <v>0</v>
      </c>
      <c r="D35" s="149">
        <f>'SO 29846'!I350</f>
        <v>0</v>
      </c>
      <c r="E35" s="150">
        <f>'SO 29846'!S350</f>
        <v>8.7200000000000006</v>
      </c>
      <c r="F35" s="150">
        <f>'SO 29846'!V350</f>
        <v>0</v>
      </c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 spans="1:26" x14ac:dyDescent="0.3">
      <c r="A36" s="148" t="s">
        <v>91</v>
      </c>
      <c r="B36" s="149">
        <f>'SO 29846'!L355</f>
        <v>0</v>
      </c>
      <c r="C36" s="149">
        <f>'SO 29846'!M355</f>
        <v>0</v>
      </c>
      <c r="D36" s="149">
        <f>'SO 29846'!I355</f>
        <v>0</v>
      </c>
      <c r="E36" s="150">
        <f>'SO 29846'!S355</f>
        <v>0.04</v>
      </c>
      <c r="F36" s="150">
        <f>'SO 29846'!V355</f>
        <v>0</v>
      </c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 x14ac:dyDescent="0.3">
      <c r="A37" s="148" t="s">
        <v>92</v>
      </c>
      <c r="B37" s="149">
        <f>'SO 29846'!L362</f>
        <v>0</v>
      </c>
      <c r="C37" s="149">
        <f>'SO 29846'!M362</f>
        <v>0</v>
      </c>
      <c r="D37" s="149">
        <f>'SO 29846'!I362</f>
        <v>0</v>
      </c>
      <c r="E37" s="150">
        <f>'SO 29846'!S362</f>
        <v>0.36</v>
      </c>
      <c r="F37" s="150">
        <f>'SO 29846'!V362</f>
        <v>0</v>
      </c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  <row r="38" spans="1:26" x14ac:dyDescent="0.3">
      <c r="A38" s="148" t="s">
        <v>93</v>
      </c>
      <c r="B38" s="149">
        <f>'SO 29846'!L367</f>
        <v>0</v>
      </c>
      <c r="C38" s="149">
        <f>'SO 29846'!M367</f>
        <v>0</v>
      </c>
      <c r="D38" s="149">
        <f>'SO 29846'!I367</f>
        <v>0</v>
      </c>
      <c r="E38" s="150">
        <f>'SO 29846'!S367</f>
        <v>0.03</v>
      </c>
      <c r="F38" s="150">
        <f>'SO 29846'!V367</f>
        <v>0</v>
      </c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</row>
    <row r="39" spans="1:26" x14ac:dyDescent="0.3">
      <c r="A39" s="2" t="s">
        <v>76</v>
      </c>
      <c r="B39" s="151">
        <f>'SO 29846'!L369</f>
        <v>0</v>
      </c>
      <c r="C39" s="151">
        <f>'SO 29846'!M369</f>
        <v>0</v>
      </c>
      <c r="D39" s="151">
        <f>'SO 29846'!I369</f>
        <v>0</v>
      </c>
      <c r="E39" s="152">
        <f>'SO 29846'!S369</f>
        <v>18.64</v>
      </c>
      <c r="F39" s="152">
        <f>'SO 29846'!V369</f>
        <v>0</v>
      </c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</row>
    <row r="40" spans="1:26" x14ac:dyDescent="0.3">
      <c r="A40" s="1"/>
      <c r="B40" s="141"/>
      <c r="C40" s="141"/>
      <c r="D40" s="141"/>
      <c r="E40" s="140"/>
      <c r="F40" s="140"/>
    </row>
    <row r="41" spans="1:26" x14ac:dyDescent="0.3">
      <c r="A41" s="2" t="s">
        <v>94</v>
      </c>
      <c r="B41" s="151"/>
      <c r="C41" s="149"/>
      <c r="D41" s="149"/>
      <c r="E41" s="150"/>
      <c r="F41" s="150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</row>
    <row r="42" spans="1:26" x14ac:dyDescent="0.3">
      <c r="A42" s="148" t="s">
        <v>95</v>
      </c>
      <c r="B42" s="149">
        <f>'SO 29846'!L374</f>
        <v>0</v>
      </c>
      <c r="C42" s="149">
        <f>'SO 29846'!M374</f>
        <v>0</v>
      </c>
      <c r="D42" s="149">
        <f>'SO 29846'!I374</f>
        <v>0</v>
      </c>
      <c r="E42" s="150">
        <f>'SO 29846'!S374</f>
        <v>0</v>
      </c>
      <c r="F42" s="150">
        <f>'SO 29846'!V374</f>
        <v>0</v>
      </c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</row>
    <row r="43" spans="1:26" x14ac:dyDescent="0.3">
      <c r="A43" s="148" t="s">
        <v>96</v>
      </c>
      <c r="B43" s="149">
        <f>'SO 29846'!L378</f>
        <v>0</v>
      </c>
      <c r="C43" s="149">
        <f>'SO 29846'!M378</f>
        <v>0</v>
      </c>
      <c r="D43" s="149">
        <f>'SO 29846'!I378</f>
        <v>0</v>
      </c>
      <c r="E43" s="150">
        <f>'SO 29846'!S378</f>
        <v>0</v>
      </c>
      <c r="F43" s="150">
        <f>'SO 29846'!V378</f>
        <v>0</v>
      </c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</row>
    <row r="44" spans="1:26" x14ac:dyDescent="0.3">
      <c r="A44" s="2" t="s">
        <v>94</v>
      </c>
      <c r="B44" s="151">
        <f>'SO 29846'!L380</f>
        <v>0</v>
      </c>
      <c r="C44" s="151">
        <f>'SO 29846'!M380</f>
        <v>0</v>
      </c>
      <c r="D44" s="151">
        <f>'SO 29846'!I380</f>
        <v>0</v>
      </c>
      <c r="E44" s="152">
        <f>'SO 29846'!S380</f>
        <v>0</v>
      </c>
      <c r="F44" s="152">
        <f>'SO 29846'!V380</f>
        <v>0</v>
      </c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</row>
    <row r="45" spans="1:26" x14ac:dyDescent="0.3">
      <c r="A45" s="1"/>
      <c r="B45" s="141"/>
      <c r="C45" s="141"/>
      <c r="D45" s="141"/>
      <c r="E45" s="140"/>
      <c r="F45" s="140"/>
    </row>
    <row r="46" spans="1:26" x14ac:dyDescent="0.3">
      <c r="A46" s="2" t="s">
        <v>97</v>
      </c>
      <c r="B46" s="151">
        <f>'SO 29846'!L381</f>
        <v>0</v>
      </c>
      <c r="C46" s="151">
        <f>'SO 29846'!M381</f>
        <v>0</v>
      </c>
      <c r="D46" s="151">
        <f>'SO 29846'!I381</f>
        <v>0</v>
      </c>
      <c r="E46" s="152">
        <f>'SO 29846'!S381</f>
        <v>292.07</v>
      </c>
      <c r="F46" s="152">
        <f>'SO 29846'!V381</f>
        <v>0</v>
      </c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</row>
    <row r="47" spans="1:26" x14ac:dyDescent="0.3">
      <c r="A47" s="1"/>
      <c r="B47" s="141"/>
      <c r="C47" s="141"/>
      <c r="D47" s="141"/>
      <c r="E47" s="140"/>
      <c r="F47" s="140"/>
    </row>
    <row r="48" spans="1:26" x14ac:dyDescent="0.3">
      <c r="A48" s="1"/>
      <c r="B48" s="141"/>
      <c r="C48" s="141"/>
      <c r="D48" s="141"/>
      <c r="E48" s="140"/>
      <c r="F48" s="140"/>
    </row>
    <row r="49" spans="1:6" x14ac:dyDescent="0.3">
      <c r="A49" s="1"/>
      <c r="B49" s="141"/>
      <c r="C49" s="141"/>
      <c r="D49" s="141"/>
      <c r="E49" s="140"/>
      <c r="F49" s="140"/>
    </row>
    <row r="50" spans="1:6" x14ac:dyDescent="0.3">
      <c r="A50" s="1"/>
      <c r="B50" s="141"/>
      <c r="C50" s="141"/>
      <c r="D50" s="141"/>
      <c r="E50" s="140"/>
      <c r="F50" s="140"/>
    </row>
    <row r="51" spans="1:6" x14ac:dyDescent="0.3">
      <c r="A51" s="1"/>
      <c r="B51" s="141"/>
      <c r="C51" s="141"/>
      <c r="D51" s="141"/>
      <c r="E51" s="140"/>
      <c r="F51" s="140"/>
    </row>
    <row r="52" spans="1:6" x14ac:dyDescent="0.3">
      <c r="A52" s="1"/>
      <c r="B52" s="141"/>
      <c r="C52" s="141"/>
      <c r="D52" s="141"/>
      <c r="E52" s="140"/>
      <c r="F52" s="140"/>
    </row>
    <row r="53" spans="1:6" x14ac:dyDescent="0.3">
      <c r="A53" s="1"/>
      <c r="B53" s="141"/>
      <c r="C53" s="141"/>
      <c r="D53" s="141"/>
      <c r="E53" s="140"/>
      <c r="F53" s="140"/>
    </row>
    <row r="54" spans="1:6" x14ac:dyDescent="0.3">
      <c r="A54" s="1"/>
      <c r="B54" s="141"/>
      <c r="C54" s="141"/>
      <c r="D54" s="141"/>
      <c r="E54" s="140"/>
      <c r="F54" s="140"/>
    </row>
    <row r="55" spans="1:6" x14ac:dyDescent="0.3">
      <c r="A55" s="1"/>
      <c r="B55" s="141"/>
      <c r="C55" s="141"/>
      <c r="D55" s="141"/>
      <c r="E55" s="140"/>
      <c r="F55" s="140"/>
    </row>
    <row r="56" spans="1:6" x14ac:dyDescent="0.3">
      <c r="A56" s="1"/>
      <c r="B56" s="141"/>
      <c r="C56" s="141"/>
      <c r="D56" s="141"/>
      <c r="E56" s="140"/>
      <c r="F56" s="140"/>
    </row>
    <row r="57" spans="1:6" x14ac:dyDescent="0.3">
      <c r="A57" s="1"/>
      <c r="B57" s="141"/>
      <c r="C57" s="141"/>
      <c r="D57" s="141"/>
      <c r="E57" s="140"/>
      <c r="F57" s="140"/>
    </row>
    <row r="58" spans="1:6" x14ac:dyDescent="0.3">
      <c r="A58" s="1"/>
      <c r="B58" s="141"/>
      <c r="C58" s="141"/>
      <c r="D58" s="141"/>
      <c r="E58" s="140"/>
      <c r="F58" s="140"/>
    </row>
    <row r="59" spans="1:6" x14ac:dyDescent="0.3">
      <c r="A59" s="1"/>
      <c r="B59" s="141"/>
      <c r="C59" s="141"/>
      <c r="D59" s="141"/>
      <c r="E59" s="140"/>
      <c r="F59" s="140"/>
    </row>
    <row r="60" spans="1:6" x14ac:dyDescent="0.3">
      <c r="A60" s="1"/>
      <c r="B60" s="141"/>
      <c r="C60" s="141"/>
      <c r="D60" s="141"/>
      <c r="E60" s="140"/>
      <c r="F60" s="140"/>
    </row>
    <row r="61" spans="1:6" x14ac:dyDescent="0.3">
      <c r="A61" s="1"/>
      <c r="B61" s="141"/>
      <c r="C61" s="141"/>
      <c r="D61" s="141"/>
      <c r="E61" s="140"/>
      <c r="F61" s="140"/>
    </row>
    <row r="62" spans="1:6" x14ac:dyDescent="0.3">
      <c r="A62" s="1"/>
      <c r="B62" s="141"/>
      <c r="C62" s="141"/>
      <c r="D62" s="141"/>
      <c r="E62" s="140"/>
      <c r="F62" s="140"/>
    </row>
    <row r="63" spans="1:6" x14ac:dyDescent="0.3">
      <c r="A63" s="1"/>
      <c r="B63" s="141"/>
      <c r="C63" s="141"/>
      <c r="D63" s="141"/>
      <c r="E63" s="140"/>
      <c r="F63" s="140"/>
    </row>
    <row r="64" spans="1:6" x14ac:dyDescent="0.3">
      <c r="A64" s="1"/>
      <c r="B64" s="141"/>
      <c r="C64" s="141"/>
      <c r="D64" s="141"/>
      <c r="E64" s="140"/>
      <c r="F64" s="140"/>
    </row>
    <row r="65" spans="1:6" x14ac:dyDescent="0.3">
      <c r="A65" s="1"/>
      <c r="B65" s="141"/>
      <c r="C65" s="141"/>
      <c r="D65" s="141"/>
      <c r="E65" s="140"/>
      <c r="F65" s="140"/>
    </row>
    <row r="66" spans="1:6" x14ac:dyDescent="0.3">
      <c r="A66" s="1"/>
      <c r="B66" s="141"/>
      <c r="C66" s="141"/>
      <c r="D66" s="141"/>
      <c r="E66" s="140"/>
      <c r="F66" s="140"/>
    </row>
    <row r="67" spans="1:6" x14ac:dyDescent="0.3">
      <c r="A67" s="1"/>
      <c r="B67" s="141"/>
      <c r="C67" s="141"/>
      <c r="D67" s="141"/>
      <c r="E67" s="140"/>
      <c r="F67" s="140"/>
    </row>
    <row r="68" spans="1:6" x14ac:dyDescent="0.3">
      <c r="A68" s="1"/>
      <c r="B68" s="141"/>
      <c r="C68" s="141"/>
      <c r="D68" s="141"/>
      <c r="E68" s="140"/>
      <c r="F68" s="140"/>
    </row>
    <row r="69" spans="1:6" x14ac:dyDescent="0.3">
      <c r="A69" s="1"/>
      <c r="B69" s="141"/>
      <c r="C69" s="141"/>
      <c r="D69" s="141"/>
      <c r="E69" s="140"/>
      <c r="F69" s="140"/>
    </row>
    <row r="70" spans="1:6" x14ac:dyDescent="0.3">
      <c r="A70" s="1"/>
      <c r="B70" s="141"/>
      <c r="C70" s="141"/>
      <c r="D70" s="141"/>
      <c r="E70" s="140"/>
      <c r="F70" s="140"/>
    </row>
    <row r="71" spans="1:6" x14ac:dyDescent="0.3">
      <c r="A71" s="1"/>
      <c r="B71" s="141"/>
      <c r="C71" s="141"/>
      <c r="D71" s="141"/>
      <c r="E71" s="140"/>
      <c r="F71" s="140"/>
    </row>
    <row r="72" spans="1:6" x14ac:dyDescent="0.3">
      <c r="A72" s="1"/>
      <c r="B72" s="141"/>
      <c r="C72" s="141"/>
      <c r="D72" s="141"/>
      <c r="E72" s="140"/>
      <c r="F72" s="140"/>
    </row>
    <row r="73" spans="1:6" x14ac:dyDescent="0.3">
      <c r="A73" s="1"/>
      <c r="B73" s="141"/>
      <c r="C73" s="141"/>
      <c r="D73" s="141"/>
      <c r="E73" s="140"/>
      <c r="F73" s="140"/>
    </row>
    <row r="74" spans="1:6" x14ac:dyDescent="0.3">
      <c r="A74" s="1"/>
      <c r="B74" s="141"/>
      <c r="C74" s="141"/>
      <c r="D74" s="141"/>
      <c r="E74" s="140"/>
      <c r="F74" s="140"/>
    </row>
    <row r="75" spans="1:6" x14ac:dyDescent="0.3">
      <c r="A75" s="1"/>
      <c r="B75" s="141"/>
      <c r="C75" s="141"/>
      <c r="D75" s="141"/>
      <c r="E75" s="140"/>
      <c r="F75" s="140"/>
    </row>
    <row r="76" spans="1:6" x14ac:dyDescent="0.3">
      <c r="A76" s="1"/>
      <c r="B76" s="141"/>
      <c r="C76" s="141"/>
      <c r="D76" s="141"/>
      <c r="E76" s="140"/>
      <c r="F76" s="140"/>
    </row>
    <row r="77" spans="1:6" x14ac:dyDescent="0.3">
      <c r="A77" s="1"/>
      <c r="B77" s="141"/>
      <c r="C77" s="141"/>
      <c r="D77" s="141"/>
      <c r="E77" s="140"/>
      <c r="F77" s="140"/>
    </row>
    <row r="78" spans="1:6" x14ac:dyDescent="0.3">
      <c r="A78" s="1"/>
      <c r="B78" s="141"/>
      <c r="C78" s="141"/>
      <c r="D78" s="141"/>
      <c r="E78" s="140"/>
      <c r="F78" s="140"/>
    </row>
    <row r="79" spans="1:6" x14ac:dyDescent="0.3">
      <c r="A79" s="1"/>
      <c r="B79" s="141"/>
      <c r="C79" s="141"/>
      <c r="D79" s="141"/>
      <c r="E79" s="140"/>
      <c r="F79" s="140"/>
    </row>
    <row r="80" spans="1:6" x14ac:dyDescent="0.3">
      <c r="A80" s="1"/>
      <c r="B80" s="141"/>
      <c r="C80" s="141"/>
      <c r="D80" s="141"/>
      <c r="E80" s="140"/>
      <c r="F80" s="140"/>
    </row>
    <row r="81" spans="1:6" x14ac:dyDescent="0.3">
      <c r="A81" s="1"/>
      <c r="B81" s="141"/>
      <c r="C81" s="141"/>
      <c r="D81" s="141"/>
      <c r="E81" s="140"/>
      <c r="F81" s="140"/>
    </row>
    <row r="82" spans="1:6" x14ac:dyDescent="0.3">
      <c r="A82" s="1"/>
      <c r="B82" s="141"/>
      <c r="C82" s="141"/>
      <c r="D82" s="141"/>
      <c r="E82" s="140"/>
      <c r="F82" s="140"/>
    </row>
    <row r="83" spans="1:6" x14ac:dyDescent="0.3">
      <c r="A83" s="1"/>
      <c r="B83" s="141"/>
      <c r="C83" s="141"/>
      <c r="D83" s="141"/>
      <c r="E83" s="140"/>
      <c r="F83" s="140"/>
    </row>
    <row r="84" spans="1:6" x14ac:dyDescent="0.3">
      <c r="A84" s="1"/>
      <c r="B84" s="141"/>
      <c r="C84" s="141"/>
      <c r="D84" s="141"/>
      <c r="E84" s="140"/>
      <c r="F84" s="140"/>
    </row>
    <row r="85" spans="1:6" x14ac:dyDescent="0.3">
      <c r="A85" s="1"/>
      <c r="B85" s="141"/>
      <c r="C85" s="141"/>
      <c r="D85" s="141"/>
      <c r="E85" s="140"/>
      <c r="F85" s="140"/>
    </row>
    <row r="86" spans="1:6" x14ac:dyDescent="0.3">
      <c r="A86" s="1"/>
      <c r="B86" s="141"/>
      <c r="C86" s="141"/>
      <c r="D86" s="141"/>
      <c r="E86" s="140"/>
      <c r="F86" s="140"/>
    </row>
    <row r="87" spans="1:6" x14ac:dyDescent="0.3">
      <c r="A87" s="1"/>
      <c r="B87" s="141"/>
      <c r="C87" s="141"/>
      <c r="D87" s="141"/>
      <c r="E87" s="140"/>
      <c r="F87" s="140"/>
    </row>
    <row r="88" spans="1:6" x14ac:dyDescent="0.3">
      <c r="A88" s="1"/>
      <c r="B88" s="141"/>
      <c r="C88" s="141"/>
      <c r="D88" s="141"/>
      <c r="E88" s="140"/>
      <c r="F88" s="140"/>
    </row>
    <row r="89" spans="1:6" x14ac:dyDescent="0.3">
      <c r="A89" s="1"/>
      <c r="B89" s="141"/>
      <c r="C89" s="141"/>
      <c r="D89" s="141"/>
      <c r="E89" s="140"/>
      <c r="F89" s="140"/>
    </row>
    <row r="90" spans="1:6" x14ac:dyDescent="0.3">
      <c r="A90" s="1"/>
      <c r="B90" s="141"/>
      <c r="C90" s="141"/>
      <c r="D90" s="141"/>
      <c r="E90" s="140"/>
      <c r="F90" s="140"/>
    </row>
    <row r="91" spans="1:6" x14ac:dyDescent="0.3">
      <c r="A91" s="1"/>
      <c r="B91" s="141"/>
      <c r="C91" s="141"/>
      <c r="D91" s="141"/>
      <c r="E91" s="140"/>
      <c r="F91" s="140"/>
    </row>
    <row r="92" spans="1:6" x14ac:dyDescent="0.3">
      <c r="A92" s="1"/>
      <c r="B92" s="141"/>
      <c r="C92" s="141"/>
      <c r="D92" s="141"/>
      <c r="E92" s="140"/>
      <c r="F92" s="140"/>
    </row>
    <row r="93" spans="1:6" x14ac:dyDescent="0.3">
      <c r="A93" s="1"/>
      <c r="B93" s="141"/>
      <c r="C93" s="141"/>
      <c r="D93" s="141"/>
      <c r="E93" s="140"/>
      <c r="F93" s="140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81"/>
  <sheetViews>
    <sheetView workbookViewId="0">
      <pane ySplit="8" topLeftCell="A24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hidden="1" customWidth="1"/>
    <col min="2" max="2" width="5.6640625" customWidth="1"/>
    <col min="3" max="3" width="12.6640625" customWidth="1"/>
    <col min="4" max="4" width="44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1"/>
      <c r="B1" s="216" t="s">
        <v>22</v>
      </c>
      <c r="C1" s="217"/>
      <c r="D1" s="217"/>
      <c r="E1" s="217"/>
      <c r="F1" s="217"/>
      <c r="G1" s="217"/>
      <c r="H1" s="218"/>
      <c r="I1" s="156" t="s">
        <v>19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1"/>
      <c r="B2" s="216" t="s">
        <v>23</v>
      </c>
      <c r="C2" s="217"/>
      <c r="D2" s="217"/>
      <c r="E2" s="217"/>
      <c r="F2" s="217"/>
      <c r="G2" s="217"/>
      <c r="H2" s="218"/>
      <c r="I2" s="156" t="s">
        <v>17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1"/>
      <c r="B3" s="216" t="s">
        <v>24</v>
      </c>
      <c r="C3" s="217"/>
      <c r="D3" s="217"/>
      <c r="E3" s="217"/>
      <c r="F3" s="217"/>
      <c r="G3" s="217"/>
      <c r="H3" s="218"/>
      <c r="I3" s="156" t="s">
        <v>108</v>
      </c>
      <c r="J3" s="11"/>
      <c r="K3" s="3"/>
      <c r="L3" s="3"/>
      <c r="M3" s="3"/>
      <c r="N3" s="3"/>
      <c r="O3" s="3"/>
      <c r="P3" s="5" t="s">
        <v>21</v>
      </c>
      <c r="Q3" s="1"/>
      <c r="R3" s="1"/>
      <c r="S3" s="3"/>
      <c r="V3" s="3"/>
    </row>
    <row r="4" spans="1:26" x14ac:dyDescent="0.3">
      <c r="A4" s="3"/>
      <c r="B4" s="5" t="s">
        <v>109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157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3"/>
      <c r="B7" s="14" t="s">
        <v>66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6" x14ac:dyDescent="0.3">
      <c r="A8" s="159" t="s">
        <v>98</v>
      </c>
      <c r="B8" s="159" t="s">
        <v>99</v>
      </c>
      <c r="C8" s="159" t="s">
        <v>100</v>
      </c>
      <c r="D8" s="159" t="s">
        <v>101</v>
      </c>
      <c r="E8" s="159" t="s">
        <v>102</v>
      </c>
      <c r="F8" s="159" t="s">
        <v>103</v>
      </c>
      <c r="G8" s="159" t="s">
        <v>56</v>
      </c>
      <c r="H8" s="159" t="s">
        <v>57</v>
      </c>
      <c r="I8" s="159" t="s">
        <v>104</v>
      </c>
      <c r="J8" s="159"/>
      <c r="K8" s="159"/>
      <c r="L8" s="159"/>
      <c r="M8" s="159"/>
      <c r="N8" s="159"/>
      <c r="O8" s="159"/>
      <c r="P8" s="159" t="s">
        <v>105</v>
      </c>
      <c r="Q8" s="154"/>
      <c r="R8" s="154"/>
      <c r="S8" s="159" t="s">
        <v>106</v>
      </c>
      <c r="T8" s="155"/>
      <c r="U8" s="155"/>
      <c r="V8" s="159" t="s">
        <v>107</v>
      </c>
      <c r="W8" s="153"/>
      <c r="X8" s="153"/>
      <c r="Y8" s="153"/>
      <c r="Z8" s="153"/>
    </row>
    <row r="9" spans="1:26" x14ac:dyDescent="0.3">
      <c r="A9" s="142"/>
      <c r="B9" s="142"/>
      <c r="C9" s="160"/>
      <c r="D9" s="146" t="s">
        <v>67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3">
      <c r="A10" s="148"/>
      <c r="B10" s="148"/>
      <c r="C10" s="163">
        <v>1</v>
      </c>
      <c r="D10" s="163" t="s">
        <v>68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" customHeight="1" x14ac:dyDescent="0.3">
      <c r="A11" s="169"/>
      <c r="B11" s="164" t="s">
        <v>110</v>
      </c>
      <c r="C11" s="170" t="s">
        <v>111</v>
      </c>
      <c r="D11" s="164" t="s">
        <v>112</v>
      </c>
      <c r="E11" s="164" t="s">
        <v>113</v>
      </c>
      <c r="F11" s="165">
        <v>19.2</v>
      </c>
      <c r="G11" s="166">
        <v>0</v>
      </c>
      <c r="H11" s="166">
        <v>0</v>
      </c>
      <c r="I11" s="166">
        <f t="shared" ref="I11:I25" si="0">ROUND(F11*(G11+H11),2)</f>
        <v>0</v>
      </c>
      <c r="J11" s="164">
        <f t="shared" ref="J11:J25" si="1">ROUND(F11*(N11),2)</f>
        <v>0</v>
      </c>
      <c r="K11" s="167">
        <f t="shared" ref="K11:K25" si="2">ROUND(F11*(O11),2)</f>
        <v>0</v>
      </c>
      <c r="L11" s="167">
        <f t="shared" ref="L11:L25" si="3">ROUND(F11*(G11),2)</f>
        <v>0</v>
      </c>
      <c r="M11" s="167">
        <f t="shared" ref="M11:M25" si="4">ROUND(F11*(H11),2)</f>
        <v>0</v>
      </c>
      <c r="N11" s="167">
        <v>0</v>
      </c>
      <c r="O11" s="167"/>
      <c r="P11" s="171"/>
      <c r="Q11" s="171"/>
      <c r="R11" s="171"/>
      <c r="S11" s="167">
        <f t="shared" ref="S11:S25" si="5">ROUND(F11*(P11),3)</f>
        <v>0</v>
      </c>
      <c r="T11" s="168"/>
      <c r="U11" s="168"/>
      <c r="V11" s="171"/>
      <c r="Z11">
        <v>0</v>
      </c>
    </row>
    <row r="12" spans="1:26" ht="24.9" customHeight="1" x14ac:dyDescent="0.3">
      <c r="A12" s="169"/>
      <c r="B12" s="164" t="s">
        <v>110</v>
      </c>
      <c r="C12" s="170" t="s">
        <v>114</v>
      </c>
      <c r="D12" s="164" t="s">
        <v>115</v>
      </c>
      <c r="E12" s="164" t="s">
        <v>113</v>
      </c>
      <c r="F12" s="165">
        <v>19.2</v>
      </c>
      <c r="G12" s="166">
        <v>0</v>
      </c>
      <c r="H12" s="166">
        <v>0</v>
      </c>
      <c r="I12" s="166">
        <f t="shared" si="0"/>
        <v>0</v>
      </c>
      <c r="J12" s="164">
        <f t="shared" si="1"/>
        <v>0</v>
      </c>
      <c r="K12" s="167">
        <f t="shared" si="2"/>
        <v>0</v>
      </c>
      <c r="L12" s="167">
        <f t="shared" si="3"/>
        <v>0</v>
      </c>
      <c r="M12" s="167">
        <f t="shared" si="4"/>
        <v>0</v>
      </c>
      <c r="N12" s="167">
        <v>0</v>
      </c>
      <c r="O12" s="167"/>
      <c r="P12" s="171"/>
      <c r="Q12" s="171"/>
      <c r="R12" s="171"/>
      <c r="S12" s="167">
        <f t="shared" si="5"/>
        <v>0</v>
      </c>
      <c r="T12" s="168"/>
      <c r="U12" s="168"/>
      <c r="V12" s="171"/>
      <c r="Z12">
        <v>0</v>
      </c>
    </row>
    <row r="13" spans="1:26" ht="24.9" customHeight="1" x14ac:dyDescent="0.3">
      <c r="A13" s="169"/>
      <c r="B13" s="164" t="s">
        <v>110</v>
      </c>
      <c r="C13" s="170" t="s">
        <v>116</v>
      </c>
      <c r="D13" s="164" t="s">
        <v>117</v>
      </c>
      <c r="E13" s="164" t="s">
        <v>113</v>
      </c>
      <c r="F13" s="165">
        <v>7.64</v>
      </c>
      <c r="G13" s="166">
        <v>0</v>
      </c>
      <c r="H13" s="166">
        <v>0</v>
      </c>
      <c r="I13" s="166">
        <f t="shared" si="0"/>
        <v>0</v>
      </c>
      <c r="J13" s="164">
        <f t="shared" si="1"/>
        <v>0</v>
      </c>
      <c r="K13" s="167">
        <f t="shared" si="2"/>
        <v>0</v>
      </c>
      <c r="L13" s="167">
        <f t="shared" si="3"/>
        <v>0</v>
      </c>
      <c r="M13" s="167">
        <f t="shared" si="4"/>
        <v>0</v>
      </c>
      <c r="N13" s="167">
        <v>0</v>
      </c>
      <c r="O13" s="167"/>
      <c r="P13" s="171"/>
      <c r="Q13" s="171"/>
      <c r="R13" s="171"/>
      <c r="S13" s="167">
        <f t="shared" si="5"/>
        <v>0</v>
      </c>
      <c r="T13" s="168"/>
      <c r="U13" s="168"/>
      <c r="V13" s="171"/>
      <c r="Z13">
        <v>0</v>
      </c>
    </row>
    <row r="14" spans="1:26" ht="24.9" customHeight="1" x14ac:dyDescent="0.3">
      <c r="A14" s="169"/>
      <c r="B14" s="164" t="s">
        <v>110</v>
      </c>
      <c r="C14" s="170" t="s">
        <v>118</v>
      </c>
      <c r="D14" s="164" t="s">
        <v>119</v>
      </c>
      <c r="E14" s="164" t="s">
        <v>113</v>
      </c>
      <c r="F14" s="165">
        <v>7.64</v>
      </c>
      <c r="G14" s="166">
        <v>0</v>
      </c>
      <c r="H14" s="166">
        <v>0</v>
      </c>
      <c r="I14" s="166">
        <f t="shared" si="0"/>
        <v>0</v>
      </c>
      <c r="J14" s="164">
        <f t="shared" si="1"/>
        <v>0</v>
      </c>
      <c r="K14" s="167">
        <f t="shared" si="2"/>
        <v>0</v>
      </c>
      <c r="L14" s="167">
        <f t="shared" si="3"/>
        <v>0</v>
      </c>
      <c r="M14" s="167">
        <f t="shared" si="4"/>
        <v>0</v>
      </c>
      <c r="N14" s="167">
        <v>0</v>
      </c>
      <c r="O14" s="167"/>
      <c r="P14" s="171"/>
      <c r="Q14" s="171"/>
      <c r="R14" s="171"/>
      <c r="S14" s="167">
        <f t="shared" si="5"/>
        <v>0</v>
      </c>
      <c r="T14" s="168"/>
      <c r="U14" s="168"/>
      <c r="V14" s="171"/>
      <c r="Z14">
        <v>0</v>
      </c>
    </row>
    <row r="15" spans="1:26" ht="24.9" customHeight="1" x14ac:dyDescent="0.3">
      <c r="A15" s="169"/>
      <c r="B15" s="164" t="s">
        <v>110</v>
      </c>
      <c r="C15" s="170" t="s">
        <v>120</v>
      </c>
      <c r="D15" s="164" t="s">
        <v>121</v>
      </c>
      <c r="E15" s="164" t="s">
        <v>113</v>
      </c>
      <c r="F15" s="165">
        <v>47.42</v>
      </c>
      <c r="G15" s="166">
        <v>0</v>
      </c>
      <c r="H15" s="166">
        <v>0</v>
      </c>
      <c r="I15" s="166">
        <f t="shared" si="0"/>
        <v>0</v>
      </c>
      <c r="J15" s="164">
        <f t="shared" si="1"/>
        <v>0</v>
      </c>
      <c r="K15" s="167">
        <f t="shared" si="2"/>
        <v>0</v>
      </c>
      <c r="L15" s="167">
        <f t="shared" si="3"/>
        <v>0</v>
      </c>
      <c r="M15" s="167">
        <f t="shared" si="4"/>
        <v>0</v>
      </c>
      <c r="N15" s="167">
        <v>0</v>
      </c>
      <c r="O15" s="167"/>
      <c r="P15" s="171"/>
      <c r="Q15" s="171"/>
      <c r="R15" s="171"/>
      <c r="S15" s="167">
        <f t="shared" si="5"/>
        <v>0</v>
      </c>
      <c r="T15" s="168"/>
      <c r="U15" s="168"/>
      <c r="V15" s="171"/>
      <c r="Z15">
        <v>0</v>
      </c>
    </row>
    <row r="16" spans="1:26" ht="35.1" customHeight="1" x14ac:dyDescent="0.3">
      <c r="A16" s="169"/>
      <c r="B16" s="164" t="s">
        <v>110</v>
      </c>
      <c r="C16" s="170" t="s">
        <v>122</v>
      </c>
      <c r="D16" s="164" t="s">
        <v>123</v>
      </c>
      <c r="E16" s="164" t="s">
        <v>113</v>
      </c>
      <c r="F16" s="165">
        <v>47.42</v>
      </c>
      <c r="G16" s="166">
        <v>0</v>
      </c>
      <c r="H16" s="166">
        <v>0</v>
      </c>
      <c r="I16" s="166">
        <f t="shared" si="0"/>
        <v>0</v>
      </c>
      <c r="J16" s="164">
        <f t="shared" si="1"/>
        <v>0</v>
      </c>
      <c r="K16" s="167">
        <f t="shared" si="2"/>
        <v>0</v>
      </c>
      <c r="L16" s="167">
        <f t="shared" si="3"/>
        <v>0</v>
      </c>
      <c r="M16" s="167">
        <f t="shared" si="4"/>
        <v>0</v>
      </c>
      <c r="N16" s="167">
        <v>0</v>
      </c>
      <c r="O16" s="167"/>
      <c r="P16" s="171"/>
      <c r="Q16" s="171"/>
      <c r="R16" s="171"/>
      <c r="S16" s="167">
        <f t="shared" si="5"/>
        <v>0</v>
      </c>
      <c r="T16" s="168"/>
      <c r="U16" s="168"/>
      <c r="V16" s="171"/>
      <c r="Z16">
        <v>0</v>
      </c>
    </row>
    <row r="17" spans="1:26" ht="24.9" customHeight="1" x14ac:dyDescent="0.3">
      <c r="A17" s="169"/>
      <c r="B17" s="164" t="s">
        <v>110</v>
      </c>
      <c r="C17" s="170" t="s">
        <v>124</v>
      </c>
      <c r="D17" s="164" t="s">
        <v>125</v>
      </c>
      <c r="E17" s="164" t="s">
        <v>113</v>
      </c>
      <c r="F17" s="165">
        <v>3.92</v>
      </c>
      <c r="G17" s="166">
        <v>0</v>
      </c>
      <c r="H17" s="166">
        <v>0</v>
      </c>
      <c r="I17" s="166">
        <f t="shared" si="0"/>
        <v>0</v>
      </c>
      <c r="J17" s="164">
        <f t="shared" si="1"/>
        <v>0</v>
      </c>
      <c r="K17" s="167">
        <f t="shared" si="2"/>
        <v>0</v>
      </c>
      <c r="L17" s="167">
        <f t="shared" si="3"/>
        <v>0</v>
      </c>
      <c r="M17" s="167">
        <f t="shared" si="4"/>
        <v>0</v>
      </c>
      <c r="N17" s="167">
        <v>0</v>
      </c>
      <c r="O17" s="167"/>
      <c r="P17" s="171"/>
      <c r="Q17" s="171"/>
      <c r="R17" s="171"/>
      <c r="S17" s="167">
        <f t="shared" si="5"/>
        <v>0</v>
      </c>
      <c r="T17" s="168"/>
      <c r="U17" s="168"/>
      <c r="V17" s="171"/>
      <c r="Z17">
        <v>0</v>
      </c>
    </row>
    <row r="18" spans="1:26" ht="24.9" customHeight="1" x14ac:dyDescent="0.3">
      <c r="A18" s="169"/>
      <c r="B18" s="164" t="s">
        <v>110</v>
      </c>
      <c r="C18" s="170" t="s">
        <v>126</v>
      </c>
      <c r="D18" s="164" t="s">
        <v>127</v>
      </c>
      <c r="E18" s="164" t="s">
        <v>128</v>
      </c>
      <c r="F18" s="165">
        <v>94.87</v>
      </c>
      <c r="G18" s="166">
        <v>0</v>
      </c>
      <c r="H18" s="166">
        <v>0</v>
      </c>
      <c r="I18" s="166">
        <f t="shared" si="0"/>
        <v>0</v>
      </c>
      <c r="J18" s="164">
        <f t="shared" si="1"/>
        <v>0</v>
      </c>
      <c r="K18" s="167">
        <f t="shared" si="2"/>
        <v>0</v>
      </c>
      <c r="L18" s="167">
        <f t="shared" si="3"/>
        <v>0</v>
      </c>
      <c r="M18" s="167">
        <f t="shared" si="4"/>
        <v>0</v>
      </c>
      <c r="N18" s="167">
        <v>0</v>
      </c>
      <c r="O18" s="167"/>
      <c r="P18" s="171">
        <v>6.9999999999999999E-4</v>
      </c>
      <c r="Q18" s="171"/>
      <c r="R18" s="171">
        <v>6.9999999999999999E-4</v>
      </c>
      <c r="S18" s="167">
        <f t="shared" si="5"/>
        <v>6.6000000000000003E-2</v>
      </c>
      <c r="T18" s="168"/>
      <c r="U18" s="168"/>
      <c r="V18" s="171"/>
      <c r="Z18">
        <v>0</v>
      </c>
    </row>
    <row r="19" spans="1:26" ht="24.9" customHeight="1" x14ac:dyDescent="0.3">
      <c r="A19" s="169"/>
      <c r="B19" s="164" t="s">
        <v>110</v>
      </c>
      <c r="C19" s="170" t="s">
        <v>129</v>
      </c>
      <c r="D19" s="164" t="s">
        <v>130</v>
      </c>
      <c r="E19" s="164" t="s">
        <v>128</v>
      </c>
      <c r="F19" s="165">
        <v>94.87</v>
      </c>
      <c r="G19" s="166">
        <v>0</v>
      </c>
      <c r="H19" s="166">
        <v>0</v>
      </c>
      <c r="I19" s="166">
        <f t="shared" si="0"/>
        <v>0</v>
      </c>
      <c r="J19" s="164">
        <f t="shared" si="1"/>
        <v>0</v>
      </c>
      <c r="K19" s="167">
        <f t="shared" si="2"/>
        <v>0</v>
      </c>
      <c r="L19" s="167">
        <f t="shared" si="3"/>
        <v>0</v>
      </c>
      <c r="M19" s="167">
        <f t="shared" si="4"/>
        <v>0</v>
      </c>
      <c r="N19" s="167">
        <v>0</v>
      </c>
      <c r="O19" s="167"/>
      <c r="P19" s="171"/>
      <c r="Q19" s="171"/>
      <c r="R19" s="171"/>
      <c r="S19" s="167">
        <f t="shared" si="5"/>
        <v>0</v>
      </c>
      <c r="T19" s="168"/>
      <c r="U19" s="168"/>
      <c r="V19" s="171"/>
      <c r="Z19">
        <v>0</v>
      </c>
    </row>
    <row r="20" spans="1:26" ht="24.9" customHeight="1" x14ac:dyDescent="0.3">
      <c r="A20" s="169"/>
      <c r="B20" s="164" t="s">
        <v>110</v>
      </c>
      <c r="C20" s="170" t="s">
        <v>131</v>
      </c>
      <c r="D20" s="164" t="s">
        <v>132</v>
      </c>
      <c r="E20" s="164" t="s">
        <v>128</v>
      </c>
      <c r="F20" s="165">
        <v>94.87</v>
      </c>
      <c r="G20" s="166">
        <v>0</v>
      </c>
      <c r="H20" s="166">
        <v>0</v>
      </c>
      <c r="I20" s="166">
        <f t="shared" si="0"/>
        <v>0</v>
      </c>
      <c r="J20" s="164">
        <f t="shared" si="1"/>
        <v>0</v>
      </c>
      <c r="K20" s="167">
        <f t="shared" si="2"/>
        <v>0</v>
      </c>
      <c r="L20" s="167">
        <f t="shared" si="3"/>
        <v>0</v>
      </c>
      <c r="M20" s="167">
        <f t="shared" si="4"/>
        <v>0</v>
      </c>
      <c r="N20" s="167">
        <v>0</v>
      </c>
      <c r="O20" s="167"/>
      <c r="P20" s="171">
        <v>8.0000000000000004E-4</v>
      </c>
      <c r="Q20" s="171"/>
      <c r="R20" s="171">
        <v>8.0000000000000004E-4</v>
      </c>
      <c r="S20" s="167">
        <f t="shared" si="5"/>
        <v>7.5999999999999998E-2</v>
      </c>
      <c r="T20" s="168"/>
      <c r="U20" s="168"/>
      <c r="V20" s="171"/>
      <c r="Z20">
        <v>0</v>
      </c>
    </row>
    <row r="21" spans="1:26" ht="24.9" customHeight="1" x14ac:dyDescent="0.3">
      <c r="A21" s="169"/>
      <c r="B21" s="164" t="s">
        <v>110</v>
      </c>
      <c r="C21" s="170" t="s">
        <v>133</v>
      </c>
      <c r="D21" s="164" t="s">
        <v>134</v>
      </c>
      <c r="E21" s="164" t="s">
        <v>128</v>
      </c>
      <c r="F21" s="165">
        <v>94.87</v>
      </c>
      <c r="G21" s="166">
        <v>0</v>
      </c>
      <c r="H21" s="166">
        <v>0</v>
      </c>
      <c r="I21" s="166">
        <f t="shared" si="0"/>
        <v>0</v>
      </c>
      <c r="J21" s="164">
        <f t="shared" si="1"/>
        <v>0</v>
      </c>
      <c r="K21" s="167">
        <f t="shared" si="2"/>
        <v>0</v>
      </c>
      <c r="L21" s="167">
        <f t="shared" si="3"/>
        <v>0</v>
      </c>
      <c r="M21" s="167">
        <f t="shared" si="4"/>
        <v>0</v>
      </c>
      <c r="N21" s="167">
        <v>0</v>
      </c>
      <c r="O21" s="167"/>
      <c r="P21" s="171"/>
      <c r="Q21" s="171"/>
      <c r="R21" s="171"/>
      <c r="S21" s="167">
        <f t="shared" si="5"/>
        <v>0</v>
      </c>
      <c r="T21" s="168"/>
      <c r="U21" s="168"/>
      <c r="V21" s="171"/>
      <c r="Z21">
        <v>0</v>
      </c>
    </row>
    <row r="22" spans="1:26" ht="24.9" customHeight="1" x14ac:dyDescent="0.3">
      <c r="A22" s="169"/>
      <c r="B22" s="164" t="s">
        <v>110</v>
      </c>
      <c r="C22" s="170" t="s">
        <v>135</v>
      </c>
      <c r="D22" s="164" t="s">
        <v>136</v>
      </c>
      <c r="E22" s="164" t="s">
        <v>137</v>
      </c>
      <c r="F22" s="165">
        <v>47.03</v>
      </c>
      <c r="G22" s="166">
        <v>0</v>
      </c>
      <c r="H22" s="166">
        <v>0</v>
      </c>
      <c r="I22" s="166">
        <f t="shared" si="0"/>
        <v>0</v>
      </c>
      <c r="J22" s="164">
        <f t="shared" si="1"/>
        <v>0</v>
      </c>
      <c r="K22" s="167">
        <f t="shared" si="2"/>
        <v>0</v>
      </c>
      <c r="L22" s="167">
        <f t="shared" si="3"/>
        <v>0</v>
      </c>
      <c r="M22" s="167">
        <f t="shared" si="4"/>
        <v>0</v>
      </c>
      <c r="N22" s="167">
        <v>0</v>
      </c>
      <c r="O22" s="167"/>
      <c r="P22" s="171"/>
      <c r="Q22" s="171"/>
      <c r="R22" s="171"/>
      <c r="S22" s="167">
        <f t="shared" si="5"/>
        <v>0</v>
      </c>
      <c r="T22" s="168"/>
      <c r="U22" s="168"/>
      <c r="V22" s="171"/>
      <c r="Z22">
        <v>0</v>
      </c>
    </row>
    <row r="23" spans="1:26" ht="24.9" customHeight="1" x14ac:dyDescent="0.3">
      <c r="A23" s="169"/>
      <c r="B23" s="164" t="s">
        <v>110</v>
      </c>
      <c r="C23" s="170" t="s">
        <v>138</v>
      </c>
      <c r="D23" s="164" t="s">
        <v>139</v>
      </c>
      <c r="E23" s="164" t="s">
        <v>113</v>
      </c>
      <c r="F23" s="165">
        <v>47.03</v>
      </c>
      <c r="G23" s="166">
        <v>0</v>
      </c>
      <c r="H23" s="166">
        <v>0</v>
      </c>
      <c r="I23" s="166">
        <f t="shared" si="0"/>
        <v>0</v>
      </c>
      <c r="J23" s="164">
        <f t="shared" si="1"/>
        <v>0</v>
      </c>
      <c r="K23" s="167">
        <f t="shared" si="2"/>
        <v>0</v>
      </c>
      <c r="L23" s="167">
        <f t="shared" si="3"/>
        <v>0</v>
      </c>
      <c r="M23" s="167">
        <f t="shared" si="4"/>
        <v>0</v>
      </c>
      <c r="N23" s="167">
        <v>0</v>
      </c>
      <c r="O23" s="167"/>
      <c r="P23" s="171"/>
      <c r="Q23" s="171"/>
      <c r="R23" s="171"/>
      <c r="S23" s="167">
        <f t="shared" si="5"/>
        <v>0</v>
      </c>
      <c r="T23" s="168"/>
      <c r="U23" s="168"/>
      <c r="V23" s="171"/>
      <c r="Z23">
        <v>0</v>
      </c>
    </row>
    <row r="24" spans="1:26" ht="24.9" customHeight="1" x14ac:dyDescent="0.3">
      <c r="A24" s="169"/>
      <c r="B24" s="164" t="s">
        <v>110</v>
      </c>
      <c r="C24" s="170" t="s">
        <v>140</v>
      </c>
      <c r="D24" s="164" t="s">
        <v>141</v>
      </c>
      <c r="E24" s="164" t="s">
        <v>113</v>
      </c>
      <c r="F24" s="165">
        <v>47.03</v>
      </c>
      <c r="G24" s="166">
        <v>0</v>
      </c>
      <c r="H24" s="166">
        <v>0</v>
      </c>
      <c r="I24" s="166">
        <f t="shared" si="0"/>
        <v>0</v>
      </c>
      <c r="J24" s="164">
        <f t="shared" si="1"/>
        <v>0</v>
      </c>
      <c r="K24" s="167">
        <f t="shared" si="2"/>
        <v>0</v>
      </c>
      <c r="L24" s="167">
        <f t="shared" si="3"/>
        <v>0</v>
      </c>
      <c r="M24" s="167">
        <f t="shared" si="4"/>
        <v>0</v>
      </c>
      <c r="N24" s="167">
        <v>0</v>
      </c>
      <c r="O24" s="167"/>
      <c r="P24" s="171"/>
      <c r="Q24" s="171"/>
      <c r="R24" s="171"/>
      <c r="S24" s="167">
        <f t="shared" si="5"/>
        <v>0</v>
      </c>
      <c r="T24" s="168"/>
      <c r="U24" s="168"/>
      <c r="V24" s="171"/>
      <c r="Z24">
        <v>0</v>
      </c>
    </row>
    <row r="25" spans="1:26" ht="35.1" customHeight="1" x14ac:dyDescent="0.3">
      <c r="A25" s="169"/>
      <c r="B25" s="164" t="s">
        <v>110</v>
      </c>
      <c r="C25" s="170" t="s">
        <v>142</v>
      </c>
      <c r="D25" s="164" t="s">
        <v>143</v>
      </c>
      <c r="E25" s="164" t="s">
        <v>137</v>
      </c>
      <c r="F25" s="165">
        <v>31.15</v>
      </c>
      <c r="G25" s="166">
        <v>0</v>
      </c>
      <c r="H25" s="166">
        <v>0</v>
      </c>
      <c r="I25" s="166">
        <f t="shared" si="0"/>
        <v>0</v>
      </c>
      <c r="J25" s="164">
        <f t="shared" si="1"/>
        <v>0</v>
      </c>
      <c r="K25" s="167">
        <f t="shared" si="2"/>
        <v>0</v>
      </c>
      <c r="L25" s="167">
        <f t="shared" si="3"/>
        <v>0</v>
      </c>
      <c r="M25" s="167">
        <f t="shared" si="4"/>
        <v>0</v>
      </c>
      <c r="N25" s="167">
        <v>0</v>
      </c>
      <c r="O25" s="167"/>
      <c r="P25" s="171"/>
      <c r="Q25" s="171"/>
      <c r="R25" s="171"/>
      <c r="S25" s="167">
        <f t="shared" si="5"/>
        <v>0</v>
      </c>
      <c r="T25" s="168"/>
      <c r="U25" s="168"/>
      <c r="V25" s="171"/>
      <c r="Z25">
        <v>0</v>
      </c>
    </row>
    <row r="26" spans="1:26" x14ac:dyDescent="0.3">
      <c r="A26" s="148"/>
      <c r="B26" s="148"/>
      <c r="C26" s="163">
        <v>1</v>
      </c>
      <c r="D26" s="163" t="s">
        <v>68</v>
      </c>
      <c r="E26" s="148"/>
      <c r="F26" s="162"/>
      <c r="G26" s="151">
        <f>ROUND((SUM(L10:L25))/1,2)</f>
        <v>0</v>
      </c>
      <c r="H26" s="151">
        <f>ROUND((SUM(M10:M25))/1,2)</f>
        <v>0</v>
      </c>
      <c r="I26" s="151">
        <f>ROUND((SUM(I10:I25))/1,2)</f>
        <v>0</v>
      </c>
      <c r="J26" s="148"/>
      <c r="K26" s="148"/>
      <c r="L26" s="148">
        <f>ROUND((SUM(L10:L25))/1,2)</f>
        <v>0</v>
      </c>
      <c r="M26" s="148">
        <f>ROUND((SUM(M10:M25))/1,2)</f>
        <v>0</v>
      </c>
      <c r="N26" s="148"/>
      <c r="O26" s="148"/>
      <c r="P26" s="172"/>
      <c r="Q26" s="148"/>
      <c r="R26" s="148"/>
      <c r="S26" s="172">
        <f>ROUND((SUM(S10:S25))/1,2)</f>
        <v>0.14000000000000001</v>
      </c>
      <c r="T26" s="145"/>
      <c r="U26" s="145"/>
      <c r="V26" s="2">
        <f>ROUND((SUM(V10:V25))/1,2)</f>
        <v>0</v>
      </c>
      <c r="W26" s="145"/>
      <c r="X26" s="145"/>
      <c r="Y26" s="145"/>
      <c r="Z26" s="145"/>
    </row>
    <row r="27" spans="1:26" x14ac:dyDescent="0.3">
      <c r="A27" s="1"/>
      <c r="B27" s="1"/>
      <c r="C27" s="1"/>
      <c r="D27" s="1"/>
      <c r="E27" s="1"/>
      <c r="F27" s="158"/>
      <c r="G27" s="141"/>
      <c r="H27" s="141"/>
      <c r="I27" s="141"/>
      <c r="J27" s="1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 x14ac:dyDescent="0.3">
      <c r="A28" s="148"/>
      <c r="B28" s="148"/>
      <c r="C28" s="163">
        <v>2</v>
      </c>
      <c r="D28" s="163" t="s">
        <v>69</v>
      </c>
      <c r="E28" s="148"/>
      <c r="F28" s="162"/>
      <c r="G28" s="149"/>
      <c r="H28" s="149"/>
      <c r="I28" s="149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5"/>
      <c r="U28" s="145"/>
      <c r="V28" s="148"/>
      <c r="W28" s="145"/>
      <c r="X28" s="145"/>
      <c r="Y28" s="145"/>
      <c r="Z28" s="145"/>
    </row>
    <row r="29" spans="1:26" ht="24.9" customHeight="1" x14ac:dyDescent="0.3">
      <c r="A29" s="169"/>
      <c r="B29" s="164" t="s">
        <v>144</v>
      </c>
      <c r="C29" s="170" t="s">
        <v>145</v>
      </c>
      <c r="D29" s="164" t="s">
        <v>146</v>
      </c>
      <c r="E29" s="164" t="s">
        <v>137</v>
      </c>
      <c r="F29" s="165">
        <v>16.38</v>
      </c>
      <c r="G29" s="166">
        <v>0</v>
      </c>
      <c r="H29" s="166">
        <v>0</v>
      </c>
      <c r="I29" s="166">
        <f t="shared" ref="I29:I35" si="6">ROUND(F29*(G29+H29),2)</f>
        <v>0</v>
      </c>
      <c r="J29" s="164">
        <f t="shared" ref="J29:J35" si="7">ROUND(F29*(N29),2)</f>
        <v>0</v>
      </c>
      <c r="K29" s="167">
        <f t="shared" ref="K29:K35" si="8">ROUND(F29*(O29),2)</f>
        <v>0</v>
      </c>
      <c r="L29" s="167">
        <f t="shared" ref="L29:L35" si="9">ROUND(F29*(G29),2)</f>
        <v>0</v>
      </c>
      <c r="M29" s="167">
        <f t="shared" ref="M29:M35" si="10">ROUND(F29*(H29),2)</f>
        <v>0</v>
      </c>
      <c r="N29" s="167">
        <v>0</v>
      </c>
      <c r="O29" s="167"/>
      <c r="P29" s="171"/>
      <c r="Q29" s="171"/>
      <c r="R29" s="171"/>
      <c r="S29" s="167">
        <f t="shared" ref="S29:S35" si="11">ROUND(F29*(P29),3)</f>
        <v>0</v>
      </c>
      <c r="T29" s="168"/>
      <c r="U29" s="168"/>
      <c r="V29" s="171"/>
      <c r="Z29">
        <v>0</v>
      </c>
    </row>
    <row r="30" spans="1:26" ht="24.9" customHeight="1" x14ac:dyDescent="0.3">
      <c r="A30" s="169"/>
      <c r="B30" s="164" t="s">
        <v>144</v>
      </c>
      <c r="C30" s="170" t="s">
        <v>147</v>
      </c>
      <c r="D30" s="164" t="s">
        <v>148</v>
      </c>
      <c r="E30" s="164" t="s">
        <v>128</v>
      </c>
      <c r="F30" s="165">
        <v>108</v>
      </c>
      <c r="G30" s="166">
        <v>0</v>
      </c>
      <c r="H30" s="166">
        <v>0</v>
      </c>
      <c r="I30" s="166">
        <f t="shared" si="6"/>
        <v>0</v>
      </c>
      <c r="J30" s="164">
        <f t="shared" si="7"/>
        <v>0</v>
      </c>
      <c r="K30" s="167">
        <f t="shared" si="8"/>
        <v>0</v>
      </c>
      <c r="L30" s="167">
        <f t="shared" si="9"/>
        <v>0</v>
      </c>
      <c r="M30" s="167">
        <f t="shared" si="10"/>
        <v>0</v>
      </c>
      <c r="N30" s="167">
        <v>0</v>
      </c>
      <c r="O30" s="167"/>
      <c r="P30" s="171">
        <v>3.5E-4</v>
      </c>
      <c r="Q30" s="171"/>
      <c r="R30" s="171">
        <v>3.5E-4</v>
      </c>
      <c r="S30" s="167">
        <f t="shared" si="11"/>
        <v>3.7999999999999999E-2</v>
      </c>
      <c r="T30" s="168"/>
      <c r="U30" s="168"/>
      <c r="V30" s="171"/>
      <c r="Z30">
        <v>0</v>
      </c>
    </row>
    <row r="31" spans="1:26" ht="24.9" customHeight="1" x14ac:dyDescent="0.3">
      <c r="A31" s="169"/>
      <c r="B31" s="164" t="s">
        <v>149</v>
      </c>
      <c r="C31" s="170" t="s">
        <v>150</v>
      </c>
      <c r="D31" s="164" t="s">
        <v>151</v>
      </c>
      <c r="E31" s="164" t="s">
        <v>113</v>
      </c>
      <c r="F31" s="165">
        <v>35.68</v>
      </c>
      <c r="G31" s="166">
        <v>0</v>
      </c>
      <c r="H31" s="166">
        <v>0</v>
      </c>
      <c r="I31" s="166">
        <f t="shared" si="6"/>
        <v>0</v>
      </c>
      <c r="J31" s="164">
        <f t="shared" si="7"/>
        <v>0</v>
      </c>
      <c r="K31" s="167">
        <f t="shared" si="8"/>
        <v>0</v>
      </c>
      <c r="L31" s="167">
        <f t="shared" si="9"/>
        <v>0</v>
      </c>
      <c r="M31" s="167">
        <f t="shared" si="10"/>
        <v>0</v>
      </c>
      <c r="N31" s="167">
        <v>0</v>
      </c>
      <c r="O31" s="167"/>
      <c r="P31" s="171">
        <v>2.19306</v>
      </c>
      <c r="Q31" s="171"/>
      <c r="R31" s="171">
        <v>2.19306</v>
      </c>
      <c r="S31" s="167">
        <f t="shared" si="11"/>
        <v>78.248000000000005</v>
      </c>
      <c r="T31" s="168"/>
      <c r="U31" s="168"/>
      <c r="V31" s="171"/>
      <c r="Z31">
        <v>0</v>
      </c>
    </row>
    <row r="32" spans="1:26" ht="24.9" customHeight="1" x14ac:dyDescent="0.3">
      <c r="A32" s="169"/>
      <c r="B32" s="164" t="s">
        <v>149</v>
      </c>
      <c r="C32" s="170" t="s">
        <v>152</v>
      </c>
      <c r="D32" s="164" t="s">
        <v>153</v>
      </c>
      <c r="E32" s="164" t="s">
        <v>128</v>
      </c>
      <c r="F32" s="165">
        <v>81.88</v>
      </c>
      <c r="G32" s="166">
        <v>0</v>
      </c>
      <c r="H32" s="166">
        <v>0</v>
      </c>
      <c r="I32" s="166">
        <f t="shared" si="6"/>
        <v>0</v>
      </c>
      <c r="J32" s="164">
        <f t="shared" si="7"/>
        <v>0</v>
      </c>
      <c r="K32" s="167">
        <f t="shared" si="8"/>
        <v>0</v>
      </c>
      <c r="L32" s="167">
        <f t="shared" si="9"/>
        <v>0</v>
      </c>
      <c r="M32" s="167">
        <f t="shared" si="10"/>
        <v>0</v>
      </c>
      <c r="N32" s="167">
        <v>0</v>
      </c>
      <c r="O32" s="167"/>
      <c r="P32" s="171">
        <v>6.7000000000000002E-4</v>
      </c>
      <c r="Q32" s="171"/>
      <c r="R32" s="171">
        <v>6.7000000000000002E-4</v>
      </c>
      <c r="S32" s="167">
        <f t="shared" si="11"/>
        <v>5.5E-2</v>
      </c>
      <c r="T32" s="168"/>
      <c r="U32" s="168"/>
      <c r="V32" s="171"/>
      <c r="Z32">
        <v>0</v>
      </c>
    </row>
    <row r="33" spans="1:26" ht="24.9" customHeight="1" x14ac:dyDescent="0.3">
      <c r="A33" s="169"/>
      <c r="B33" s="164" t="s">
        <v>149</v>
      </c>
      <c r="C33" s="170" t="s">
        <v>154</v>
      </c>
      <c r="D33" s="164" t="s">
        <v>155</v>
      </c>
      <c r="E33" s="164" t="s">
        <v>128</v>
      </c>
      <c r="F33" s="165">
        <v>81.88</v>
      </c>
      <c r="G33" s="166">
        <v>0</v>
      </c>
      <c r="H33" s="166">
        <v>0</v>
      </c>
      <c r="I33" s="166">
        <f t="shared" si="6"/>
        <v>0</v>
      </c>
      <c r="J33" s="164">
        <f t="shared" si="7"/>
        <v>0</v>
      </c>
      <c r="K33" s="167">
        <f t="shared" si="8"/>
        <v>0</v>
      </c>
      <c r="L33" s="167">
        <f t="shared" si="9"/>
        <v>0</v>
      </c>
      <c r="M33" s="167">
        <f t="shared" si="10"/>
        <v>0</v>
      </c>
      <c r="N33" s="167">
        <v>0</v>
      </c>
      <c r="O33" s="167"/>
      <c r="P33" s="171"/>
      <c r="Q33" s="171"/>
      <c r="R33" s="171"/>
      <c r="S33" s="167">
        <f t="shared" si="11"/>
        <v>0</v>
      </c>
      <c r="T33" s="168"/>
      <c r="U33" s="168"/>
      <c r="V33" s="171"/>
      <c r="Z33">
        <v>0</v>
      </c>
    </row>
    <row r="34" spans="1:26" ht="24.9" customHeight="1" x14ac:dyDescent="0.3">
      <c r="A34" s="169"/>
      <c r="B34" s="164" t="s">
        <v>156</v>
      </c>
      <c r="C34" s="170" t="s">
        <v>157</v>
      </c>
      <c r="D34" s="164" t="s">
        <v>158</v>
      </c>
      <c r="E34" s="164" t="s">
        <v>159</v>
      </c>
      <c r="F34" s="165">
        <v>40</v>
      </c>
      <c r="G34" s="166">
        <v>0</v>
      </c>
      <c r="H34" s="166">
        <v>0</v>
      </c>
      <c r="I34" s="166">
        <f t="shared" si="6"/>
        <v>0</v>
      </c>
      <c r="J34" s="164">
        <f t="shared" si="7"/>
        <v>0</v>
      </c>
      <c r="K34" s="167">
        <f t="shared" si="8"/>
        <v>0</v>
      </c>
      <c r="L34" s="167">
        <f t="shared" si="9"/>
        <v>0</v>
      </c>
      <c r="M34" s="167">
        <f t="shared" si="10"/>
        <v>0</v>
      </c>
      <c r="N34" s="167">
        <v>0</v>
      </c>
      <c r="O34" s="167"/>
      <c r="P34" s="171">
        <v>0.24678</v>
      </c>
      <c r="Q34" s="171"/>
      <c r="R34" s="171">
        <v>0.24678</v>
      </c>
      <c r="S34" s="167">
        <f t="shared" si="11"/>
        <v>9.8710000000000004</v>
      </c>
      <c r="T34" s="168"/>
      <c r="U34" s="168"/>
      <c r="V34" s="171"/>
      <c r="Z34">
        <v>0</v>
      </c>
    </row>
    <row r="35" spans="1:26" ht="24.9" customHeight="1" x14ac:dyDescent="0.3">
      <c r="A35" s="178"/>
      <c r="B35" s="173" t="s">
        <v>160</v>
      </c>
      <c r="C35" s="179" t="s">
        <v>161</v>
      </c>
      <c r="D35" s="173" t="s">
        <v>162</v>
      </c>
      <c r="E35" s="173" t="s">
        <v>128</v>
      </c>
      <c r="F35" s="174">
        <v>118.8</v>
      </c>
      <c r="G35" s="175">
        <v>0</v>
      </c>
      <c r="H35" s="175">
        <v>0</v>
      </c>
      <c r="I35" s="175">
        <f t="shared" si="6"/>
        <v>0</v>
      </c>
      <c r="J35" s="173">
        <f t="shared" si="7"/>
        <v>0</v>
      </c>
      <c r="K35" s="176">
        <f t="shared" si="8"/>
        <v>0</v>
      </c>
      <c r="L35" s="176">
        <f t="shared" si="9"/>
        <v>0</v>
      </c>
      <c r="M35" s="176">
        <f t="shared" si="10"/>
        <v>0</v>
      </c>
      <c r="N35" s="176">
        <v>0</v>
      </c>
      <c r="O35" s="176"/>
      <c r="P35" s="180">
        <v>2.0000000000000001E-4</v>
      </c>
      <c r="Q35" s="180"/>
      <c r="R35" s="180">
        <v>2.0000000000000001E-4</v>
      </c>
      <c r="S35" s="176">
        <f t="shared" si="11"/>
        <v>2.4E-2</v>
      </c>
      <c r="T35" s="177"/>
      <c r="U35" s="177"/>
      <c r="V35" s="180"/>
      <c r="Z35">
        <v>0</v>
      </c>
    </row>
    <row r="36" spans="1:26" x14ac:dyDescent="0.3">
      <c r="A36" s="148"/>
      <c r="B36" s="148"/>
      <c r="C36" s="163">
        <v>2</v>
      </c>
      <c r="D36" s="163" t="s">
        <v>69</v>
      </c>
      <c r="E36" s="148"/>
      <c r="F36" s="162"/>
      <c r="G36" s="151">
        <f>ROUND((SUM(L28:L35))/1,2)</f>
        <v>0</v>
      </c>
      <c r="H36" s="151">
        <f>ROUND((SUM(M28:M35))/1,2)</f>
        <v>0</v>
      </c>
      <c r="I36" s="151">
        <f>ROUND((SUM(I28:I35))/1,2)</f>
        <v>0</v>
      </c>
      <c r="J36" s="148"/>
      <c r="K36" s="148"/>
      <c r="L36" s="148">
        <f>ROUND((SUM(L28:L35))/1,2)</f>
        <v>0</v>
      </c>
      <c r="M36" s="148">
        <f>ROUND((SUM(M28:M35))/1,2)</f>
        <v>0</v>
      </c>
      <c r="N36" s="148"/>
      <c r="O36" s="148"/>
      <c r="P36" s="172"/>
      <c r="Q36" s="148"/>
      <c r="R36" s="148"/>
      <c r="S36" s="172">
        <f>ROUND((SUM(S28:S35))/1,2)</f>
        <v>88.24</v>
      </c>
      <c r="T36" s="145"/>
      <c r="U36" s="145"/>
      <c r="V36" s="2">
        <f>ROUND((SUM(V28:V35))/1,2)</f>
        <v>0</v>
      </c>
      <c r="W36" s="145"/>
      <c r="X36" s="145"/>
      <c r="Y36" s="145"/>
      <c r="Z36" s="145"/>
    </row>
    <row r="37" spans="1:26" x14ac:dyDescent="0.3">
      <c r="A37" s="1"/>
      <c r="B37" s="1"/>
      <c r="C37" s="1"/>
      <c r="D37" s="1"/>
      <c r="E37" s="1"/>
      <c r="F37" s="158"/>
      <c r="G37" s="141"/>
      <c r="H37" s="141"/>
      <c r="I37" s="141"/>
      <c r="J37" s="1"/>
      <c r="K37" s="1"/>
      <c r="L37" s="1"/>
      <c r="M37" s="1"/>
      <c r="N37" s="1"/>
      <c r="O37" s="1"/>
      <c r="P37" s="1"/>
      <c r="Q37" s="1"/>
      <c r="R37" s="1"/>
      <c r="S37" s="1"/>
      <c r="V37" s="1"/>
    </row>
    <row r="38" spans="1:26" x14ac:dyDescent="0.3">
      <c r="A38" s="148"/>
      <c r="B38" s="148"/>
      <c r="C38" s="163">
        <v>3</v>
      </c>
      <c r="D38" s="163" t="s">
        <v>70</v>
      </c>
      <c r="E38" s="148"/>
      <c r="F38" s="162"/>
      <c r="G38" s="149"/>
      <c r="H38" s="149"/>
      <c r="I38" s="149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5"/>
      <c r="U38" s="145"/>
      <c r="V38" s="148"/>
      <c r="W38" s="145"/>
      <c r="X38" s="145"/>
      <c r="Y38" s="145"/>
      <c r="Z38" s="145"/>
    </row>
    <row r="39" spans="1:26" ht="24.9" customHeight="1" x14ac:dyDescent="0.3">
      <c r="A39" s="169"/>
      <c r="B39" s="164" t="s">
        <v>149</v>
      </c>
      <c r="C39" s="170" t="s">
        <v>163</v>
      </c>
      <c r="D39" s="164" t="s">
        <v>164</v>
      </c>
      <c r="E39" s="164" t="s">
        <v>113</v>
      </c>
      <c r="F39" s="165">
        <v>4.21</v>
      </c>
      <c r="G39" s="166">
        <v>0</v>
      </c>
      <c r="H39" s="166">
        <v>0</v>
      </c>
      <c r="I39" s="166">
        <f t="shared" ref="I39:I61" si="12">ROUND(F39*(G39+H39),2)</f>
        <v>0</v>
      </c>
      <c r="J39" s="164">
        <f t="shared" ref="J39:J61" si="13">ROUND(F39*(N39),2)</f>
        <v>0</v>
      </c>
      <c r="K39" s="167">
        <f t="shared" ref="K39:K61" si="14">ROUND(F39*(O39),2)</f>
        <v>0</v>
      </c>
      <c r="L39" s="167">
        <f t="shared" ref="L39:L61" si="15">ROUND(F39*(G39),2)</f>
        <v>0</v>
      </c>
      <c r="M39" s="167">
        <f t="shared" ref="M39:M61" si="16">ROUND(F39*(H39),2)</f>
        <v>0</v>
      </c>
      <c r="N39" s="167">
        <v>0</v>
      </c>
      <c r="O39" s="167"/>
      <c r="P39" s="171">
        <v>0.98185999999999996</v>
      </c>
      <c r="Q39" s="171"/>
      <c r="R39" s="171">
        <v>0.98185999999999996</v>
      </c>
      <c r="S39" s="167">
        <f t="shared" ref="S39:S61" si="17">ROUND(F39*(P39),3)</f>
        <v>4.1340000000000003</v>
      </c>
      <c r="T39" s="168"/>
      <c r="U39" s="168"/>
      <c r="V39" s="171"/>
      <c r="Z39">
        <v>0</v>
      </c>
    </row>
    <row r="40" spans="1:26" ht="24.9" customHeight="1" x14ac:dyDescent="0.3">
      <c r="A40" s="169"/>
      <c r="B40" s="164" t="s">
        <v>149</v>
      </c>
      <c r="C40" s="170" t="s">
        <v>165</v>
      </c>
      <c r="D40" s="164" t="s">
        <v>166</v>
      </c>
      <c r="E40" s="164" t="s">
        <v>113</v>
      </c>
      <c r="F40" s="165">
        <v>2.64</v>
      </c>
      <c r="G40" s="166">
        <v>0</v>
      </c>
      <c r="H40" s="166">
        <v>0</v>
      </c>
      <c r="I40" s="166">
        <f t="shared" si="12"/>
        <v>0</v>
      </c>
      <c r="J40" s="164">
        <f t="shared" si="13"/>
        <v>0</v>
      </c>
      <c r="K40" s="167">
        <f t="shared" si="14"/>
        <v>0</v>
      </c>
      <c r="L40" s="167">
        <f t="shared" si="15"/>
        <v>0</v>
      </c>
      <c r="M40" s="167">
        <f t="shared" si="16"/>
        <v>0</v>
      </c>
      <c r="N40" s="167">
        <v>0</v>
      </c>
      <c r="O40" s="167"/>
      <c r="P40" s="171">
        <v>1.49013</v>
      </c>
      <c r="Q40" s="171"/>
      <c r="R40" s="171">
        <v>1.49013</v>
      </c>
      <c r="S40" s="167">
        <f t="shared" si="17"/>
        <v>3.9340000000000002</v>
      </c>
      <c r="T40" s="168"/>
      <c r="U40" s="168"/>
      <c r="V40" s="171"/>
      <c r="Z40">
        <v>0</v>
      </c>
    </row>
    <row r="41" spans="1:26" ht="21.6" x14ac:dyDescent="0.3">
      <c r="A41" s="169"/>
      <c r="B41" s="164" t="s">
        <v>149</v>
      </c>
      <c r="C41" s="170" t="s">
        <v>167</v>
      </c>
      <c r="D41" s="164" t="s">
        <v>168</v>
      </c>
      <c r="E41" s="164" t="s">
        <v>113</v>
      </c>
      <c r="F41" s="165">
        <v>4.7300000000000004</v>
      </c>
      <c r="G41" s="166">
        <v>0</v>
      </c>
      <c r="H41" s="166">
        <v>0</v>
      </c>
      <c r="I41" s="166">
        <f t="shared" si="12"/>
        <v>0</v>
      </c>
      <c r="J41" s="164">
        <f t="shared" si="13"/>
        <v>0</v>
      </c>
      <c r="K41" s="167">
        <f t="shared" si="14"/>
        <v>0</v>
      </c>
      <c r="L41" s="167">
        <f t="shared" si="15"/>
        <v>0</v>
      </c>
      <c r="M41" s="167">
        <f t="shared" si="16"/>
        <v>0</v>
      </c>
      <c r="N41" s="167">
        <v>0</v>
      </c>
      <c r="O41" s="167"/>
      <c r="P41" s="171">
        <v>0.78115000000000001</v>
      </c>
      <c r="Q41" s="171"/>
      <c r="R41" s="171">
        <v>0.78115000000000001</v>
      </c>
      <c r="S41" s="167">
        <f t="shared" si="17"/>
        <v>3.6949999999999998</v>
      </c>
      <c r="T41" s="168"/>
      <c r="U41" s="168"/>
      <c r="V41" s="171"/>
      <c r="Z41">
        <v>0</v>
      </c>
    </row>
    <row r="42" spans="1:26" ht="35.1" customHeight="1" x14ac:dyDescent="0.3">
      <c r="A42" s="169"/>
      <c r="B42" s="164" t="s">
        <v>149</v>
      </c>
      <c r="C42" s="170" t="s">
        <v>169</v>
      </c>
      <c r="D42" s="164" t="s">
        <v>170</v>
      </c>
      <c r="E42" s="164" t="s">
        <v>113</v>
      </c>
      <c r="F42" s="165">
        <v>36.68</v>
      </c>
      <c r="G42" s="166">
        <v>0</v>
      </c>
      <c r="H42" s="166">
        <v>0</v>
      </c>
      <c r="I42" s="166">
        <f t="shared" si="12"/>
        <v>0</v>
      </c>
      <c r="J42" s="164">
        <f t="shared" si="13"/>
        <v>0</v>
      </c>
      <c r="K42" s="167">
        <f t="shared" si="14"/>
        <v>0</v>
      </c>
      <c r="L42" s="167">
        <f t="shared" si="15"/>
        <v>0</v>
      </c>
      <c r="M42" s="167">
        <f t="shared" si="16"/>
        <v>0</v>
      </c>
      <c r="N42" s="167">
        <v>0</v>
      </c>
      <c r="O42" s="167"/>
      <c r="P42" s="171">
        <v>0.64849000000000001</v>
      </c>
      <c r="Q42" s="171"/>
      <c r="R42" s="171">
        <v>0.64849000000000001</v>
      </c>
      <c r="S42" s="167">
        <f t="shared" si="17"/>
        <v>23.786999999999999</v>
      </c>
      <c r="T42" s="168"/>
      <c r="U42" s="168"/>
      <c r="V42" s="171"/>
      <c r="Z42">
        <v>0</v>
      </c>
    </row>
    <row r="43" spans="1:26" ht="24.9" customHeight="1" x14ac:dyDescent="0.3">
      <c r="A43" s="169"/>
      <c r="B43" s="164" t="s">
        <v>149</v>
      </c>
      <c r="C43" s="170" t="s">
        <v>171</v>
      </c>
      <c r="D43" s="164" t="s">
        <v>172</v>
      </c>
      <c r="E43" s="164" t="s">
        <v>173</v>
      </c>
      <c r="F43" s="165">
        <v>24</v>
      </c>
      <c r="G43" s="166">
        <v>0</v>
      </c>
      <c r="H43" s="166">
        <v>0</v>
      </c>
      <c r="I43" s="166">
        <f t="shared" si="12"/>
        <v>0</v>
      </c>
      <c r="J43" s="164">
        <f t="shared" si="13"/>
        <v>0</v>
      </c>
      <c r="K43" s="167">
        <f t="shared" si="14"/>
        <v>0</v>
      </c>
      <c r="L43" s="167">
        <f t="shared" si="15"/>
        <v>0</v>
      </c>
      <c r="M43" s="167">
        <f t="shared" si="16"/>
        <v>0</v>
      </c>
      <c r="N43" s="167">
        <v>0</v>
      </c>
      <c r="O43" s="167"/>
      <c r="P43" s="171">
        <v>4.9000000000000002E-2</v>
      </c>
      <c r="Q43" s="171"/>
      <c r="R43" s="171">
        <v>4.9000000000000002E-2</v>
      </c>
      <c r="S43" s="167">
        <f t="shared" si="17"/>
        <v>1.1759999999999999</v>
      </c>
      <c r="T43" s="168"/>
      <c r="U43" s="168"/>
      <c r="V43" s="171"/>
      <c r="Z43">
        <v>0</v>
      </c>
    </row>
    <row r="44" spans="1:26" ht="24.9" customHeight="1" x14ac:dyDescent="0.3">
      <c r="A44" s="169"/>
      <c r="B44" s="164" t="s">
        <v>149</v>
      </c>
      <c r="C44" s="170" t="s">
        <v>174</v>
      </c>
      <c r="D44" s="164" t="s">
        <v>175</v>
      </c>
      <c r="E44" s="164" t="s">
        <v>173</v>
      </c>
      <c r="F44" s="165">
        <v>7</v>
      </c>
      <c r="G44" s="166">
        <v>0</v>
      </c>
      <c r="H44" s="166">
        <v>0</v>
      </c>
      <c r="I44" s="166">
        <f t="shared" si="12"/>
        <v>0</v>
      </c>
      <c r="J44" s="164">
        <f t="shared" si="13"/>
        <v>0</v>
      </c>
      <c r="K44" s="167">
        <f t="shared" si="14"/>
        <v>0</v>
      </c>
      <c r="L44" s="167">
        <f t="shared" si="15"/>
        <v>0</v>
      </c>
      <c r="M44" s="167">
        <f t="shared" si="16"/>
        <v>0</v>
      </c>
      <c r="N44" s="167">
        <v>0</v>
      </c>
      <c r="O44" s="167"/>
      <c r="P44" s="171">
        <v>5.8689999999999999E-2</v>
      </c>
      <c r="Q44" s="171"/>
      <c r="R44" s="171">
        <v>5.8689999999999999E-2</v>
      </c>
      <c r="S44" s="167">
        <f t="shared" si="17"/>
        <v>0.41099999999999998</v>
      </c>
      <c r="T44" s="168"/>
      <c r="U44" s="168"/>
      <c r="V44" s="171"/>
      <c r="Z44">
        <v>0</v>
      </c>
    </row>
    <row r="45" spans="1:26" ht="24.9" customHeight="1" x14ac:dyDescent="0.3">
      <c r="A45" s="169"/>
      <c r="B45" s="164" t="s">
        <v>149</v>
      </c>
      <c r="C45" s="170" t="s">
        <v>176</v>
      </c>
      <c r="D45" s="164" t="s">
        <v>177</v>
      </c>
      <c r="E45" s="164" t="s">
        <v>173</v>
      </c>
      <c r="F45" s="165">
        <v>5</v>
      </c>
      <c r="G45" s="166">
        <v>0</v>
      </c>
      <c r="H45" s="166">
        <v>0</v>
      </c>
      <c r="I45" s="166">
        <f t="shared" si="12"/>
        <v>0</v>
      </c>
      <c r="J45" s="164">
        <f t="shared" si="13"/>
        <v>0</v>
      </c>
      <c r="K45" s="167">
        <f t="shared" si="14"/>
        <v>0</v>
      </c>
      <c r="L45" s="167">
        <f t="shared" si="15"/>
        <v>0</v>
      </c>
      <c r="M45" s="167">
        <f t="shared" si="16"/>
        <v>0</v>
      </c>
      <c r="N45" s="167">
        <v>0</v>
      </c>
      <c r="O45" s="167"/>
      <c r="P45" s="171">
        <v>7.8070000000000001E-2</v>
      </c>
      <c r="Q45" s="171"/>
      <c r="R45" s="171">
        <v>7.8070000000000001E-2</v>
      </c>
      <c r="S45" s="167">
        <f t="shared" si="17"/>
        <v>0.39</v>
      </c>
      <c r="T45" s="168"/>
      <c r="U45" s="168"/>
      <c r="V45" s="171"/>
      <c r="Z45">
        <v>0</v>
      </c>
    </row>
    <row r="46" spans="1:26" ht="24.9" customHeight="1" x14ac:dyDescent="0.3">
      <c r="A46" s="169"/>
      <c r="B46" s="164" t="s">
        <v>149</v>
      </c>
      <c r="C46" s="170" t="s">
        <v>178</v>
      </c>
      <c r="D46" s="164" t="s">
        <v>179</v>
      </c>
      <c r="E46" s="164" t="s">
        <v>113</v>
      </c>
      <c r="F46" s="165">
        <v>0.5</v>
      </c>
      <c r="G46" s="166">
        <v>0</v>
      </c>
      <c r="H46" s="166">
        <v>0</v>
      </c>
      <c r="I46" s="166">
        <f t="shared" si="12"/>
        <v>0</v>
      </c>
      <c r="J46" s="164">
        <f t="shared" si="13"/>
        <v>0</v>
      </c>
      <c r="K46" s="167">
        <f t="shared" si="14"/>
        <v>0</v>
      </c>
      <c r="L46" s="167">
        <f t="shared" si="15"/>
        <v>0</v>
      </c>
      <c r="M46" s="167">
        <f t="shared" si="16"/>
        <v>0</v>
      </c>
      <c r="N46" s="167">
        <v>0</v>
      </c>
      <c r="O46" s="167"/>
      <c r="P46" s="171">
        <v>2.2121599999999999</v>
      </c>
      <c r="Q46" s="171"/>
      <c r="R46" s="171">
        <v>2.2121599999999999</v>
      </c>
      <c r="S46" s="167">
        <f t="shared" si="17"/>
        <v>1.1060000000000001</v>
      </c>
      <c r="T46" s="168"/>
      <c r="U46" s="168"/>
      <c r="V46" s="171"/>
      <c r="Z46">
        <v>0</v>
      </c>
    </row>
    <row r="47" spans="1:26" ht="24.9" customHeight="1" x14ac:dyDescent="0.3">
      <c r="A47" s="169"/>
      <c r="B47" s="164" t="s">
        <v>149</v>
      </c>
      <c r="C47" s="170" t="s">
        <v>180</v>
      </c>
      <c r="D47" s="164" t="s">
        <v>181</v>
      </c>
      <c r="E47" s="164" t="s">
        <v>128</v>
      </c>
      <c r="F47" s="165">
        <v>5.67</v>
      </c>
      <c r="G47" s="166">
        <v>0</v>
      </c>
      <c r="H47" s="166">
        <v>0</v>
      </c>
      <c r="I47" s="166">
        <f t="shared" si="12"/>
        <v>0</v>
      </c>
      <c r="J47" s="164">
        <f t="shared" si="13"/>
        <v>0</v>
      </c>
      <c r="K47" s="167">
        <f t="shared" si="14"/>
        <v>0</v>
      </c>
      <c r="L47" s="167">
        <f t="shared" si="15"/>
        <v>0</v>
      </c>
      <c r="M47" s="167">
        <f t="shared" si="16"/>
        <v>0</v>
      </c>
      <c r="N47" s="167">
        <v>0</v>
      </c>
      <c r="O47" s="167"/>
      <c r="P47" s="171">
        <v>7.2500000000000004E-3</v>
      </c>
      <c r="Q47" s="171"/>
      <c r="R47" s="171">
        <v>7.2500000000000004E-3</v>
      </c>
      <c r="S47" s="167">
        <f t="shared" si="17"/>
        <v>4.1000000000000002E-2</v>
      </c>
      <c r="T47" s="168"/>
      <c r="U47" s="168"/>
      <c r="V47" s="171"/>
      <c r="Z47">
        <v>0</v>
      </c>
    </row>
    <row r="48" spans="1:26" ht="24.9" customHeight="1" x14ac:dyDescent="0.3">
      <c r="A48" s="169"/>
      <c r="B48" s="164" t="s">
        <v>149</v>
      </c>
      <c r="C48" s="170" t="s">
        <v>182</v>
      </c>
      <c r="D48" s="164" t="s">
        <v>183</v>
      </c>
      <c r="E48" s="164" t="s">
        <v>128</v>
      </c>
      <c r="F48" s="165">
        <v>5.67</v>
      </c>
      <c r="G48" s="166">
        <v>0</v>
      </c>
      <c r="H48" s="166">
        <v>0</v>
      </c>
      <c r="I48" s="166">
        <f t="shared" si="12"/>
        <v>0</v>
      </c>
      <c r="J48" s="164">
        <f t="shared" si="13"/>
        <v>0</v>
      </c>
      <c r="K48" s="167">
        <f t="shared" si="14"/>
        <v>0</v>
      </c>
      <c r="L48" s="167">
        <f t="shared" si="15"/>
        <v>0</v>
      </c>
      <c r="M48" s="167">
        <f t="shared" si="16"/>
        <v>0</v>
      </c>
      <c r="N48" s="167">
        <v>0</v>
      </c>
      <c r="O48" s="167"/>
      <c r="P48" s="171"/>
      <c r="Q48" s="171"/>
      <c r="R48" s="171"/>
      <c r="S48" s="167">
        <f t="shared" si="17"/>
        <v>0</v>
      </c>
      <c r="T48" s="168"/>
      <c r="U48" s="168"/>
      <c r="V48" s="171"/>
      <c r="Z48">
        <v>0</v>
      </c>
    </row>
    <row r="49" spans="1:26" ht="24.9" customHeight="1" x14ac:dyDescent="0.3">
      <c r="A49" s="169"/>
      <c r="B49" s="164" t="s">
        <v>149</v>
      </c>
      <c r="C49" s="170" t="s">
        <v>184</v>
      </c>
      <c r="D49" s="164" t="s">
        <v>185</v>
      </c>
      <c r="E49" s="164" t="s">
        <v>128</v>
      </c>
      <c r="F49" s="165">
        <v>3.24</v>
      </c>
      <c r="G49" s="166">
        <v>0</v>
      </c>
      <c r="H49" s="166">
        <v>0</v>
      </c>
      <c r="I49" s="166">
        <f t="shared" si="12"/>
        <v>0</v>
      </c>
      <c r="J49" s="164">
        <f t="shared" si="13"/>
        <v>0</v>
      </c>
      <c r="K49" s="167">
        <f t="shared" si="14"/>
        <v>0</v>
      </c>
      <c r="L49" s="167">
        <f t="shared" si="15"/>
        <v>0</v>
      </c>
      <c r="M49" s="167">
        <f t="shared" si="16"/>
        <v>0</v>
      </c>
      <c r="N49" s="167">
        <v>0</v>
      </c>
      <c r="O49" s="167"/>
      <c r="P49" s="171">
        <v>5.5999999999999995E-4</v>
      </c>
      <c r="Q49" s="171"/>
      <c r="R49" s="171">
        <v>5.5999999999999995E-4</v>
      </c>
      <c r="S49" s="167">
        <f t="shared" si="17"/>
        <v>2E-3</v>
      </c>
      <c r="T49" s="168"/>
      <c r="U49" s="168"/>
      <c r="V49" s="171"/>
      <c r="Z49">
        <v>0</v>
      </c>
    </row>
    <row r="50" spans="1:26" ht="24.9" customHeight="1" x14ac:dyDescent="0.3">
      <c r="A50" s="169"/>
      <c r="B50" s="164" t="s">
        <v>149</v>
      </c>
      <c r="C50" s="170" t="s">
        <v>186</v>
      </c>
      <c r="D50" s="164" t="s">
        <v>187</v>
      </c>
      <c r="E50" s="164" t="s">
        <v>188</v>
      </c>
      <c r="F50" s="165">
        <v>7.8E-2</v>
      </c>
      <c r="G50" s="166">
        <v>0</v>
      </c>
      <c r="H50" s="166">
        <v>0</v>
      </c>
      <c r="I50" s="166">
        <f t="shared" si="12"/>
        <v>0</v>
      </c>
      <c r="J50" s="164">
        <f t="shared" si="13"/>
        <v>0</v>
      </c>
      <c r="K50" s="167">
        <f t="shared" si="14"/>
        <v>0</v>
      </c>
      <c r="L50" s="167">
        <f t="shared" si="15"/>
        <v>0</v>
      </c>
      <c r="M50" s="167">
        <f t="shared" si="16"/>
        <v>0</v>
      </c>
      <c r="N50" s="167">
        <v>0</v>
      </c>
      <c r="O50" s="167"/>
      <c r="P50" s="171">
        <v>1.0118199999999999</v>
      </c>
      <c r="Q50" s="171"/>
      <c r="R50" s="171">
        <v>1.0118199999999999</v>
      </c>
      <c r="S50" s="167">
        <f t="shared" si="17"/>
        <v>7.9000000000000001E-2</v>
      </c>
      <c r="T50" s="168"/>
      <c r="U50" s="168"/>
      <c r="V50" s="171"/>
      <c r="Z50">
        <v>0</v>
      </c>
    </row>
    <row r="51" spans="1:26" ht="24.9" customHeight="1" x14ac:dyDescent="0.3">
      <c r="A51" s="169"/>
      <c r="B51" s="164" t="s">
        <v>149</v>
      </c>
      <c r="C51" s="170" t="s">
        <v>189</v>
      </c>
      <c r="D51" s="164" t="s">
        <v>190</v>
      </c>
      <c r="E51" s="164" t="s">
        <v>128</v>
      </c>
      <c r="F51" s="165">
        <v>23.05</v>
      </c>
      <c r="G51" s="166">
        <v>0</v>
      </c>
      <c r="H51" s="166">
        <v>0</v>
      </c>
      <c r="I51" s="166">
        <f t="shared" si="12"/>
        <v>0</v>
      </c>
      <c r="J51" s="164">
        <f t="shared" si="13"/>
        <v>0</v>
      </c>
      <c r="K51" s="167">
        <f t="shared" si="14"/>
        <v>0</v>
      </c>
      <c r="L51" s="167">
        <f t="shared" si="15"/>
        <v>0</v>
      </c>
      <c r="M51" s="167">
        <f t="shared" si="16"/>
        <v>0</v>
      </c>
      <c r="N51" s="167">
        <v>0</v>
      </c>
      <c r="O51" s="167"/>
      <c r="P51" s="171">
        <v>9.5119999999999996E-2</v>
      </c>
      <c r="Q51" s="171"/>
      <c r="R51" s="171">
        <v>9.5119999999999996E-2</v>
      </c>
      <c r="S51" s="167">
        <f t="shared" si="17"/>
        <v>2.1930000000000001</v>
      </c>
      <c r="T51" s="168"/>
      <c r="U51" s="168"/>
      <c r="V51" s="171"/>
      <c r="Z51">
        <v>0</v>
      </c>
    </row>
    <row r="52" spans="1:26" ht="24.9" customHeight="1" x14ac:dyDescent="0.3">
      <c r="A52" s="169"/>
      <c r="B52" s="164" t="s">
        <v>149</v>
      </c>
      <c r="C52" s="170" t="s">
        <v>191</v>
      </c>
      <c r="D52" s="164" t="s">
        <v>192</v>
      </c>
      <c r="E52" s="164" t="s">
        <v>128</v>
      </c>
      <c r="F52" s="165">
        <v>11.02</v>
      </c>
      <c r="G52" s="166">
        <v>0</v>
      </c>
      <c r="H52" s="166">
        <v>0</v>
      </c>
      <c r="I52" s="166">
        <f t="shared" si="12"/>
        <v>0</v>
      </c>
      <c r="J52" s="164">
        <f t="shared" si="13"/>
        <v>0</v>
      </c>
      <c r="K52" s="167">
        <f t="shared" si="14"/>
        <v>0</v>
      </c>
      <c r="L52" s="167">
        <f t="shared" si="15"/>
        <v>0</v>
      </c>
      <c r="M52" s="167">
        <f t="shared" si="16"/>
        <v>0</v>
      </c>
      <c r="N52" s="167">
        <v>0</v>
      </c>
      <c r="O52" s="167"/>
      <c r="P52" s="171">
        <v>4.1050000000000003E-2</v>
      </c>
      <c r="Q52" s="171"/>
      <c r="R52" s="171">
        <v>4.1050000000000003E-2</v>
      </c>
      <c r="S52" s="167">
        <f t="shared" si="17"/>
        <v>0.45200000000000001</v>
      </c>
      <c r="T52" s="168"/>
      <c r="U52" s="168"/>
      <c r="V52" s="171"/>
      <c r="Z52">
        <v>0</v>
      </c>
    </row>
    <row r="53" spans="1:26" ht="35.1" customHeight="1" x14ac:dyDescent="0.3">
      <c r="A53" s="169"/>
      <c r="B53" s="164" t="s">
        <v>149</v>
      </c>
      <c r="C53" s="170" t="s">
        <v>193</v>
      </c>
      <c r="D53" s="164" t="s">
        <v>194</v>
      </c>
      <c r="E53" s="164" t="s">
        <v>128</v>
      </c>
      <c r="F53" s="165">
        <v>5.22</v>
      </c>
      <c r="G53" s="166">
        <v>0</v>
      </c>
      <c r="H53" s="166">
        <v>0</v>
      </c>
      <c r="I53" s="166">
        <f t="shared" si="12"/>
        <v>0</v>
      </c>
      <c r="J53" s="164">
        <f t="shared" si="13"/>
        <v>0</v>
      </c>
      <c r="K53" s="167">
        <f t="shared" si="14"/>
        <v>0</v>
      </c>
      <c r="L53" s="167">
        <f t="shared" si="15"/>
        <v>0</v>
      </c>
      <c r="M53" s="167">
        <f t="shared" si="16"/>
        <v>0</v>
      </c>
      <c r="N53" s="167">
        <v>0</v>
      </c>
      <c r="O53" s="167"/>
      <c r="P53" s="171">
        <v>8.5720000000000005E-2</v>
      </c>
      <c r="Q53" s="171"/>
      <c r="R53" s="171">
        <v>8.5720000000000005E-2</v>
      </c>
      <c r="S53" s="167">
        <f t="shared" si="17"/>
        <v>0.44700000000000001</v>
      </c>
      <c r="T53" s="168"/>
      <c r="U53" s="168"/>
      <c r="V53" s="171"/>
      <c r="Z53">
        <v>0</v>
      </c>
    </row>
    <row r="54" spans="1:26" ht="35.1" customHeight="1" x14ac:dyDescent="0.3">
      <c r="A54" s="169"/>
      <c r="B54" s="164" t="s">
        <v>149</v>
      </c>
      <c r="C54" s="170" t="s">
        <v>195</v>
      </c>
      <c r="D54" s="164" t="s">
        <v>196</v>
      </c>
      <c r="E54" s="164" t="s">
        <v>128</v>
      </c>
      <c r="F54" s="165">
        <v>115.24</v>
      </c>
      <c r="G54" s="166">
        <v>0</v>
      </c>
      <c r="H54" s="166">
        <v>0</v>
      </c>
      <c r="I54" s="166">
        <f t="shared" si="12"/>
        <v>0</v>
      </c>
      <c r="J54" s="164">
        <f t="shared" si="13"/>
        <v>0</v>
      </c>
      <c r="K54" s="167">
        <f t="shared" si="14"/>
        <v>0</v>
      </c>
      <c r="L54" s="167">
        <f t="shared" si="15"/>
        <v>0</v>
      </c>
      <c r="M54" s="167">
        <f t="shared" si="16"/>
        <v>0</v>
      </c>
      <c r="N54" s="167">
        <v>0</v>
      </c>
      <c r="O54" s="167"/>
      <c r="P54" s="171">
        <v>6.8529999999999994E-2</v>
      </c>
      <c r="Q54" s="171"/>
      <c r="R54" s="171">
        <v>6.8529999999999994E-2</v>
      </c>
      <c r="S54" s="167">
        <f t="shared" si="17"/>
        <v>7.8970000000000002</v>
      </c>
      <c r="T54" s="168"/>
      <c r="U54" s="168"/>
      <c r="V54" s="171"/>
      <c r="Z54">
        <v>0</v>
      </c>
    </row>
    <row r="55" spans="1:26" ht="35.1" customHeight="1" x14ac:dyDescent="0.3">
      <c r="A55" s="169"/>
      <c r="B55" s="164" t="s">
        <v>149</v>
      </c>
      <c r="C55" s="170" t="s">
        <v>197</v>
      </c>
      <c r="D55" s="164" t="s">
        <v>198</v>
      </c>
      <c r="E55" s="164" t="s">
        <v>128</v>
      </c>
      <c r="F55" s="165">
        <v>5.8</v>
      </c>
      <c r="G55" s="166">
        <v>0</v>
      </c>
      <c r="H55" s="166">
        <v>0</v>
      </c>
      <c r="I55" s="166">
        <f t="shared" si="12"/>
        <v>0</v>
      </c>
      <c r="J55" s="164">
        <f t="shared" si="13"/>
        <v>0</v>
      </c>
      <c r="K55" s="167">
        <f t="shared" si="14"/>
        <v>0</v>
      </c>
      <c r="L55" s="167">
        <f t="shared" si="15"/>
        <v>0</v>
      </c>
      <c r="M55" s="167">
        <f t="shared" si="16"/>
        <v>0</v>
      </c>
      <c r="N55" s="167">
        <v>0</v>
      </c>
      <c r="O55" s="167"/>
      <c r="P55" s="171">
        <v>0.10274</v>
      </c>
      <c r="Q55" s="171"/>
      <c r="R55" s="171">
        <v>0.10274</v>
      </c>
      <c r="S55" s="167">
        <f t="shared" si="17"/>
        <v>0.59599999999999997</v>
      </c>
      <c r="T55" s="168"/>
      <c r="U55" s="168"/>
      <c r="V55" s="171"/>
      <c r="Z55">
        <v>0</v>
      </c>
    </row>
    <row r="56" spans="1:26" ht="24.9" customHeight="1" x14ac:dyDescent="0.3">
      <c r="A56" s="169"/>
      <c r="B56" s="164" t="s">
        <v>199</v>
      </c>
      <c r="C56" s="170" t="s">
        <v>200</v>
      </c>
      <c r="D56" s="164" t="s">
        <v>201</v>
      </c>
      <c r="E56" s="164" t="s">
        <v>113</v>
      </c>
      <c r="F56" s="165">
        <v>1.35</v>
      </c>
      <c r="G56" s="166">
        <v>0</v>
      </c>
      <c r="H56" s="166">
        <v>0</v>
      </c>
      <c r="I56" s="166">
        <f t="shared" si="12"/>
        <v>0</v>
      </c>
      <c r="J56" s="164">
        <f t="shared" si="13"/>
        <v>0</v>
      </c>
      <c r="K56" s="167">
        <f t="shared" si="14"/>
        <v>0</v>
      </c>
      <c r="L56" s="167">
        <f t="shared" si="15"/>
        <v>0</v>
      </c>
      <c r="M56" s="167">
        <f t="shared" si="16"/>
        <v>0</v>
      </c>
      <c r="N56" s="167">
        <v>0</v>
      </c>
      <c r="O56" s="167"/>
      <c r="P56" s="171">
        <v>1.8751499999999999</v>
      </c>
      <c r="Q56" s="171"/>
      <c r="R56" s="171">
        <v>1.8751499999999999</v>
      </c>
      <c r="S56" s="167">
        <f t="shared" si="17"/>
        <v>2.5310000000000001</v>
      </c>
      <c r="T56" s="168"/>
      <c r="U56" s="168"/>
      <c r="V56" s="171"/>
      <c r="Z56">
        <v>0</v>
      </c>
    </row>
    <row r="57" spans="1:26" ht="24.9" customHeight="1" x14ac:dyDescent="0.3">
      <c r="A57" s="169"/>
      <c r="B57" s="164" t="s">
        <v>199</v>
      </c>
      <c r="C57" s="170" t="s">
        <v>202</v>
      </c>
      <c r="D57" s="164" t="s">
        <v>203</v>
      </c>
      <c r="E57" s="164" t="s">
        <v>128</v>
      </c>
      <c r="F57" s="165">
        <v>17.059999999999999</v>
      </c>
      <c r="G57" s="166">
        <v>0</v>
      </c>
      <c r="H57" s="166">
        <v>0</v>
      </c>
      <c r="I57" s="166">
        <f t="shared" si="12"/>
        <v>0</v>
      </c>
      <c r="J57" s="164">
        <f t="shared" si="13"/>
        <v>0</v>
      </c>
      <c r="K57" s="167">
        <f t="shared" si="14"/>
        <v>0</v>
      </c>
      <c r="L57" s="167">
        <f t="shared" si="15"/>
        <v>0</v>
      </c>
      <c r="M57" s="167">
        <f t="shared" si="16"/>
        <v>0</v>
      </c>
      <c r="N57" s="167">
        <v>0</v>
      </c>
      <c r="O57" s="167"/>
      <c r="P57" s="171">
        <v>0.27459</v>
      </c>
      <c r="Q57" s="171"/>
      <c r="R57" s="171">
        <v>0.27459</v>
      </c>
      <c r="S57" s="167">
        <f t="shared" si="17"/>
        <v>4.6849999999999996</v>
      </c>
      <c r="T57" s="168"/>
      <c r="U57" s="168"/>
      <c r="V57" s="171"/>
      <c r="Z57">
        <v>0</v>
      </c>
    </row>
    <row r="58" spans="1:26" ht="24.9" customHeight="1" x14ac:dyDescent="0.3">
      <c r="A58" s="169"/>
      <c r="B58" s="164" t="s">
        <v>204</v>
      </c>
      <c r="C58" s="170" t="s">
        <v>205</v>
      </c>
      <c r="D58" s="164" t="s">
        <v>206</v>
      </c>
      <c r="E58" s="164" t="s">
        <v>113</v>
      </c>
      <c r="F58" s="165">
        <v>2.23</v>
      </c>
      <c r="G58" s="166">
        <v>0</v>
      </c>
      <c r="H58" s="166">
        <v>0</v>
      </c>
      <c r="I58" s="166">
        <f t="shared" si="12"/>
        <v>0</v>
      </c>
      <c r="J58" s="164">
        <f t="shared" si="13"/>
        <v>0</v>
      </c>
      <c r="K58" s="167">
        <f t="shared" si="14"/>
        <v>0</v>
      </c>
      <c r="L58" s="167">
        <f t="shared" si="15"/>
        <v>0</v>
      </c>
      <c r="M58" s="167">
        <f t="shared" si="16"/>
        <v>0</v>
      </c>
      <c r="N58" s="167">
        <v>0</v>
      </c>
      <c r="O58" s="167"/>
      <c r="P58" s="171">
        <v>2.2466400000000002</v>
      </c>
      <c r="Q58" s="171"/>
      <c r="R58" s="171">
        <v>2.2466400000000002</v>
      </c>
      <c r="S58" s="167">
        <f t="shared" si="17"/>
        <v>5.01</v>
      </c>
      <c r="T58" s="168"/>
      <c r="U58" s="168"/>
      <c r="V58" s="171"/>
      <c r="Z58">
        <v>0</v>
      </c>
    </row>
    <row r="59" spans="1:26" ht="24.9" customHeight="1" x14ac:dyDescent="0.3">
      <c r="A59" s="169"/>
      <c r="B59" s="164" t="s">
        <v>204</v>
      </c>
      <c r="C59" s="170" t="s">
        <v>207</v>
      </c>
      <c r="D59" s="164" t="s">
        <v>208</v>
      </c>
      <c r="E59" s="164" t="s">
        <v>128</v>
      </c>
      <c r="F59" s="165">
        <v>15.91</v>
      </c>
      <c r="G59" s="166">
        <v>0</v>
      </c>
      <c r="H59" s="166">
        <v>0</v>
      </c>
      <c r="I59" s="166">
        <f t="shared" si="12"/>
        <v>0</v>
      </c>
      <c r="J59" s="164">
        <f t="shared" si="13"/>
        <v>0</v>
      </c>
      <c r="K59" s="167">
        <f t="shared" si="14"/>
        <v>0</v>
      </c>
      <c r="L59" s="167">
        <f t="shared" si="15"/>
        <v>0</v>
      </c>
      <c r="M59" s="167">
        <f t="shared" si="16"/>
        <v>0</v>
      </c>
      <c r="N59" s="167">
        <v>0</v>
      </c>
      <c r="O59" s="167"/>
      <c r="P59" s="171">
        <v>9.4100000000000017E-3</v>
      </c>
      <c r="Q59" s="171"/>
      <c r="R59" s="171">
        <v>9.4100000000000017E-3</v>
      </c>
      <c r="S59" s="167">
        <f t="shared" si="17"/>
        <v>0.15</v>
      </c>
      <c r="T59" s="168"/>
      <c r="U59" s="168"/>
      <c r="V59" s="171"/>
      <c r="Z59">
        <v>0</v>
      </c>
    </row>
    <row r="60" spans="1:26" ht="24.9" customHeight="1" x14ac:dyDescent="0.3">
      <c r="A60" s="169"/>
      <c r="B60" s="164" t="s">
        <v>204</v>
      </c>
      <c r="C60" s="170" t="s">
        <v>209</v>
      </c>
      <c r="D60" s="164" t="s">
        <v>210</v>
      </c>
      <c r="E60" s="164" t="s">
        <v>128</v>
      </c>
      <c r="F60" s="165">
        <v>15.91</v>
      </c>
      <c r="G60" s="166">
        <v>0</v>
      </c>
      <c r="H60" s="166">
        <v>0</v>
      </c>
      <c r="I60" s="166">
        <f t="shared" si="12"/>
        <v>0</v>
      </c>
      <c r="J60" s="164">
        <f t="shared" si="13"/>
        <v>0</v>
      </c>
      <c r="K60" s="167">
        <f t="shared" si="14"/>
        <v>0</v>
      </c>
      <c r="L60" s="167">
        <f t="shared" si="15"/>
        <v>0</v>
      </c>
      <c r="M60" s="167">
        <f t="shared" si="16"/>
        <v>0</v>
      </c>
      <c r="N60" s="167">
        <v>0</v>
      </c>
      <c r="O60" s="167"/>
      <c r="P60" s="171"/>
      <c r="Q60" s="171"/>
      <c r="R60" s="171"/>
      <c r="S60" s="167">
        <f t="shared" si="17"/>
        <v>0</v>
      </c>
      <c r="T60" s="168"/>
      <c r="U60" s="168"/>
      <c r="V60" s="171"/>
      <c r="Z60">
        <v>0</v>
      </c>
    </row>
    <row r="61" spans="1:26" ht="24.9" customHeight="1" x14ac:dyDescent="0.3">
      <c r="A61" s="169"/>
      <c r="B61" s="164" t="s">
        <v>204</v>
      </c>
      <c r="C61" s="170" t="s">
        <v>211</v>
      </c>
      <c r="D61" s="164" t="s">
        <v>212</v>
      </c>
      <c r="E61" s="164" t="s">
        <v>188</v>
      </c>
      <c r="F61" s="165">
        <v>0.42599999999999999</v>
      </c>
      <c r="G61" s="166">
        <v>0</v>
      </c>
      <c r="H61" s="166">
        <v>0</v>
      </c>
      <c r="I61" s="166">
        <f t="shared" si="12"/>
        <v>0</v>
      </c>
      <c r="J61" s="164">
        <f t="shared" si="13"/>
        <v>0</v>
      </c>
      <c r="K61" s="167">
        <f t="shared" si="14"/>
        <v>0</v>
      </c>
      <c r="L61" s="167">
        <f t="shared" si="15"/>
        <v>0</v>
      </c>
      <c r="M61" s="167">
        <f t="shared" si="16"/>
        <v>0</v>
      </c>
      <c r="N61" s="167">
        <v>0</v>
      </c>
      <c r="O61" s="167"/>
      <c r="P61" s="171">
        <v>1.01292</v>
      </c>
      <c r="Q61" s="171"/>
      <c r="R61" s="171">
        <v>1.01292</v>
      </c>
      <c r="S61" s="167">
        <f t="shared" si="17"/>
        <v>0.432</v>
      </c>
      <c r="T61" s="168"/>
      <c r="U61" s="168"/>
      <c r="V61" s="171"/>
      <c r="Z61">
        <v>0</v>
      </c>
    </row>
    <row r="62" spans="1:26" x14ac:dyDescent="0.3">
      <c r="A62" s="148"/>
      <c r="B62" s="148"/>
      <c r="C62" s="163">
        <v>3</v>
      </c>
      <c r="D62" s="163" t="s">
        <v>70</v>
      </c>
      <c r="E62" s="148"/>
      <c r="F62" s="162"/>
      <c r="G62" s="151">
        <f>ROUND((SUM(L38:L61))/1,2)</f>
        <v>0</v>
      </c>
      <c r="H62" s="151">
        <f>ROUND((SUM(M38:M61))/1,2)</f>
        <v>0</v>
      </c>
      <c r="I62" s="151">
        <f>ROUND((SUM(I38:I61))/1,2)</f>
        <v>0</v>
      </c>
      <c r="J62" s="148"/>
      <c r="K62" s="148"/>
      <c r="L62" s="148">
        <f>ROUND((SUM(L38:L61))/1,2)</f>
        <v>0</v>
      </c>
      <c r="M62" s="148">
        <f>ROUND((SUM(M38:M61))/1,2)</f>
        <v>0</v>
      </c>
      <c r="N62" s="148"/>
      <c r="O62" s="148"/>
      <c r="P62" s="172"/>
      <c r="Q62" s="148"/>
      <c r="R62" s="148"/>
      <c r="S62" s="172">
        <f>ROUND((SUM(S38:S61))/1,2)</f>
        <v>63.15</v>
      </c>
      <c r="T62" s="145"/>
      <c r="U62" s="145"/>
      <c r="V62" s="2">
        <f>ROUND((SUM(V38:V61))/1,2)</f>
        <v>0</v>
      </c>
      <c r="W62" s="145"/>
      <c r="X62" s="145"/>
      <c r="Y62" s="145"/>
      <c r="Z62" s="145"/>
    </row>
    <row r="63" spans="1:26" x14ac:dyDescent="0.3">
      <c r="A63" s="1"/>
      <c r="B63" s="1"/>
      <c r="C63" s="1"/>
      <c r="D63" s="1"/>
      <c r="E63" s="1"/>
      <c r="F63" s="158"/>
      <c r="G63" s="141"/>
      <c r="H63" s="141"/>
      <c r="I63" s="141"/>
      <c r="J63" s="1"/>
      <c r="K63" s="1"/>
      <c r="L63" s="1"/>
      <c r="M63" s="1"/>
      <c r="N63" s="1"/>
      <c r="O63" s="1"/>
      <c r="P63" s="1"/>
      <c r="Q63" s="1"/>
      <c r="R63" s="1"/>
      <c r="S63" s="1"/>
      <c r="V63" s="1"/>
    </row>
    <row r="64" spans="1:26" x14ac:dyDescent="0.3">
      <c r="A64" s="148"/>
      <c r="B64" s="148"/>
      <c r="C64" s="163">
        <v>4</v>
      </c>
      <c r="D64" s="163" t="s">
        <v>71</v>
      </c>
      <c r="E64" s="148"/>
      <c r="F64" s="162"/>
      <c r="G64" s="149"/>
      <c r="H64" s="149"/>
      <c r="I64" s="149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5"/>
      <c r="U64" s="145"/>
      <c r="V64" s="148"/>
      <c r="W64" s="145"/>
      <c r="X64" s="145"/>
      <c r="Y64" s="145"/>
      <c r="Z64" s="145"/>
    </row>
    <row r="65" spans="1:26" ht="24.9" customHeight="1" x14ac:dyDescent="0.3">
      <c r="A65" s="169"/>
      <c r="B65" s="164" t="s">
        <v>149</v>
      </c>
      <c r="C65" s="170" t="s">
        <v>213</v>
      </c>
      <c r="D65" s="164" t="s">
        <v>214</v>
      </c>
      <c r="E65" s="164" t="s">
        <v>113</v>
      </c>
      <c r="F65" s="165">
        <v>7.15</v>
      </c>
      <c r="G65" s="166">
        <v>0</v>
      </c>
      <c r="H65" s="166">
        <v>0</v>
      </c>
      <c r="I65" s="166">
        <f t="shared" ref="I65:I80" si="18">ROUND(F65*(G65+H65),2)</f>
        <v>0</v>
      </c>
      <c r="J65" s="164">
        <f t="shared" ref="J65:J80" si="19">ROUND(F65*(N65),2)</f>
        <v>0</v>
      </c>
      <c r="K65" s="167">
        <f t="shared" ref="K65:K80" si="20">ROUND(F65*(O65),2)</f>
        <v>0</v>
      </c>
      <c r="L65" s="167">
        <f t="shared" ref="L65:L80" si="21">ROUND(F65*(G65),2)</f>
        <v>0</v>
      </c>
      <c r="M65" s="167">
        <f t="shared" ref="M65:M80" si="22">ROUND(F65*(H65),2)</f>
        <v>0</v>
      </c>
      <c r="N65" s="167">
        <v>0</v>
      </c>
      <c r="O65" s="167"/>
      <c r="P65" s="171">
        <v>2.2122899999999999</v>
      </c>
      <c r="Q65" s="171"/>
      <c r="R65" s="171">
        <v>2.2122899999999999</v>
      </c>
      <c r="S65" s="167">
        <f t="shared" ref="S65:S80" si="23">ROUND(F65*(P65),3)</f>
        <v>15.818</v>
      </c>
      <c r="T65" s="168"/>
      <c r="U65" s="168"/>
      <c r="V65" s="171"/>
      <c r="Z65">
        <v>0</v>
      </c>
    </row>
    <row r="66" spans="1:26" ht="24.9" customHeight="1" x14ac:dyDescent="0.3">
      <c r="A66" s="169"/>
      <c r="B66" s="164" t="s">
        <v>149</v>
      </c>
      <c r="C66" s="170" t="s">
        <v>215</v>
      </c>
      <c r="D66" s="164" t="s">
        <v>216</v>
      </c>
      <c r="E66" s="164" t="s">
        <v>128</v>
      </c>
      <c r="F66" s="165">
        <v>47.63</v>
      </c>
      <c r="G66" s="166">
        <v>0</v>
      </c>
      <c r="H66" s="166">
        <v>0</v>
      </c>
      <c r="I66" s="166">
        <f t="shared" si="18"/>
        <v>0</v>
      </c>
      <c r="J66" s="164">
        <f t="shared" si="19"/>
        <v>0</v>
      </c>
      <c r="K66" s="167">
        <f t="shared" si="20"/>
        <v>0</v>
      </c>
      <c r="L66" s="167">
        <f t="shared" si="21"/>
        <v>0</v>
      </c>
      <c r="M66" s="167">
        <f t="shared" si="22"/>
        <v>0</v>
      </c>
      <c r="N66" s="167">
        <v>0</v>
      </c>
      <c r="O66" s="167"/>
      <c r="P66" s="171">
        <v>4.3899999999999998E-3</v>
      </c>
      <c r="Q66" s="171"/>
      <c r="R66" s="171">
        <v>4.3899999999999998E-3</v>
      </c>
      <c r="S66" s="167">
        <f t="shared" si="23"/>
        <v>0.20899999999999999</v>
      </c>
      <c r="T66" s="168"/>
      <c r="U66" s="168"/>
      <c r="V66" s="171"/>
      <c r="Z66">
        <v>0</v>
      </c>
    </row>
    <row r="67" spans="1:26" ht="24.9" customHeight="1" x14ac:dyDescent="0.3">
      <c r="A67" s="169"/>
      <c r="B67" s="164" t="s">
        <v>149</v>
      </c>
      <c r="C67" s="170" t="s">
        <v>217</v>
      </c>
      <c r="D67" s="164" t="s">
        <v>218</v>
      </c>
      <c r="E67" s="164" t="s">
        <v>128</v>
      </c>
      <c r="F67" s="165">
        <v>47.63</v>
      </c>
      <c r="G67" s="166">
        <v>0</v>
      </c>
      <c r="H67" s="166">
        <v>0</v>
      </c>
      <c r="I67" s="166">
        <f t="shared" si="18"/>
        <v>0</v>
      </c>
      <c r="J67" s="164">
        <f t="shared" si="19"/>
        <v>0</v>
      </c>
      <c r="K67" s="167">
        <f t="shared" si="20"/>
        <v>0</v>
      </c>
      <c r="L67" s="167">
        <f t="shared" si="21"/>
        <v>0</v>
      </c>
      <c r="M67" s="167">
        <f t="shared" si="22"/>
        <v>0</v>
      </c>
      <c r="N67" s="167">
        <v>0</v>
      </c>
      <c r="O67" s="167"/>
      <c r="P67" s="171"/>
      <c r="Q67" s="171"/>
      <c r="R67" s="171"/>
      <c r="S67" s="167">
        <f t="shared" si="23"/>
        <v>0</v>
      </c>
      <c r="T67" s="168"/>
      <c r="U67" s="168"/>
      <c r="V67" s="171"/>
      <c r="Z67">
        <v>0</v>
      </c>
    </row>
    <row r="68" spans="1:26" ht="24.9" customHeight="1" x14ac:dyDescent="0.3">
      <c r="A68" s="169"/>
      <c r="B68" s="164" t="s">
        <v>149</v>
      </c>
      <c r="C68" s="170" t="s">
        <v>219</v>
      </c>
      <c r="D68" s="164" t="s">
        <v>220</v>
      </c>
      <c r="E68" s="164" t="s">
        <v>128</v>
      </c>
      <c r="F68" s="165">
        <v>47.63</v>
      </c>
      <c r="G68" s="166">
        <v>0</v>
      </c>
      <c r="H68" s="166">
        <v>0</v>
      </c>
      <c r="I68" s="166">
        <f t="shared" si="18"/>
        <v>0</v>
      </c>
      <c r="J68" s="164">
        <f t="shared" si="19"/>
        <v>0</v>
      </c>
      <c r="K68" s="167">
        <f t="shared" si="20"/>
        <v>0</v>
      </c>
      <c r="L68" s="167">
        <f t="shared" si="21"/>
        <v>0</v>
      </c>
      <c r="M68" s="167">
        <f t="shared" si="22"/>
        <v>0</v>
      </c>
      <c r="N68" s="167">
        <v>0</v>
      </c>
      <c r="O68" s="167"/>
      <c r="P68" s="171">
        <v>2.2799999999999999E-3</v>
      </c>
      <c r="Q68" s="171"/>
      <c r="R68" s="171">
        <v>2.2799999999999999E-3</v>
      </c>
      <c r="S68" s="167">
        <f t="shared" si="23"/>
        <v>0.109</v>
      </c>
      <c r="T68" s="168"/>
      <c r="U68" s="168"/>
      <c r="V68" s="171"/>
      <c r="Z68">
        <v>0</v>
      </c>
    </row>
    <row r="69" spans="1:26" ht="24.9" customHeight="1" x14ac:dyDescent="0.3">
      <c r="A69" s="169"/>
      <c r="B69" s="164" t="s">
        <v>149</v>
      </c>
      <c r="C69" s="170" t="s">
        <v>221</v>
      </c>
      <c r="D69" s="164" t="s">
        <v>222</v>
      </c>
      <c r="E69" s="164" t="s">
        <v>128</v>
      </c>
      <c r="F69" s="165">
        <v>47.63</v>
      </c>
      <c r="G69" s="166">
        <v>0</v>
      </c>
      <c r="H69" s="166">
        <v>0</v>
      </c>
      <c r="I69" s="166">
        <f t="shared" si="18"/>
        <v>0</v>
      </c>
      <c r="J69" s="164">
        <f t="shared" si="19"/>
        <v>0</v>
      </c>
      <c r="K69" s="167">
        <f t="shared" si="20"/>
        <v>0</v>
      </c>
      <c r="L69" s="167">
        <f t="shared" si="21"/>
        <v>0</v>
      </c>
      <c r="M69" s="167">
        <f t="shared" si="22"/>
        <v>0</v>
      </c>
      <c r="N69" s="167">
        <v>0</v>
      </c>
      <c r="O69" s="167"/>
      <c r="P69" s="171"/>
      <c r="Q69" s="171"/>
      <c r="R69" s="171"/>
      <c r="S69" s="167">
        <f t="shared" si="23"/>
        <v>0</v>
      </c>
      <c r="T69" s="168"/>
      <c r="U69" s="168"/>
      <c r="V69" s="171"/>
      <c r="Z69">
        <v>0</v>
      </c>
    </row>
    <row r="70" spans="1:26" ht="24.9" customHeight="1" x14ac:dyDescent="0.3">
      <c r="A70" s="169"/>
      <c r="B70" s="164" t="s">
        <v>149</v>
      </c>
      <c r="C70" s="170" t="s">
        <v>223</v>
      </c>
      <c r="D70" s="164" t="s">
        <v>224</v>
      </c>
      <c r="E70" s="164" t="s">
        <v>188</v>
      </c>
      <c r="F70" s="165">
        <v>0.28100000000000003</v>
      </c>
      <c r="G70" s="166">
        <v>0</v>
      </c>
      <c r="H70" s="166">
        <v>0</v>
      </c>
      <c r="I70" s="166">
        <f t="shared" si="18"/>
        <v>0</v>
      </c>
      <c r="J70" s="164">
        <f t="shared" si="19"/>
        <v>0</v>
      </c>
      <c r="K70" s="167">
        <f t="shared" si="20"/>
        <v>0</v>
      </c>
      <c r="L70" s="167">
        <f t="shared" si="21"/>
        <v>0</v>
      </c>
      <c r="M70" s="167">
        <f t="shared" si="22"/>
        <v>0</v>
      </c>
      <c r="N70" s="167">
        <v>0</v>
      </c>
      <c r="O70" s="167"/>
      <c r="P70" s="171">
        <v>1.01688</v>
      </c>
      <c r="Q70" s="171"/>
      <c r="R70" s="171">
        <v>1.01688</v>
      </c>
      <c r="S70" s="167">
        <f t="shared" si="23"/>
        <v>0.28599999999999998</v>
      </c>
      <c r="T70" s="168"/>
      <c r="U70" s="168"/>
      <c r="V70" s="171"/>
      <c r="Z70">
        <v>0</v>
      </c>
    </row>
    <row r="71" spans="1:26" ht="24.9" customHeight="1" x14ac:dyDescent="0.3">
      <c r="A71" s="169"/>
      <c r="B71" s="164" t="s">
        <v>149</v>
      </c>
      <c r="C71" s="170" t="s">
        <v>225</v>
      </c>
      <c r="D71" s="164" t="s">
        <v>226</v>
      </c>
      <c r="E71" s="164" t="s">
        <v>113</v>
      </c>
      <c r="F71" s="165">
        <v>3.08</v>
      </c>
      <c r="G71" s="166">
        <v>0</v>
      </c>
      <c r="H71" s="166">
        <v>0</v>
      </c>
      <c r="I71" s="166">
        <f t="shared" si="18"/>
        <v>0</v>
      </c>
      <c r="J71" s="164">
        <f t="shared" si="19"/>
        <v>0</v>
      </c>
      <c r="K71" s="167">
        <f t="shared" si="20"/>
        <v>0</v>
      </c>
      <c r="L71" s="167">
        <f t="shared" si="21"/>
        <v>0</v>
      </c>
      <c r="M71" s="167">
        <f t="shared" si="22"/>
        <v>0</v>
      </c>
      <c r="N71" s="167">
        <v>0</v>
      </c>
      <c r="O71" s="167"/>
      <c r="P71" s="171">
        <v>2.2618500000000004</v>
      </c>
      <c r="Q71" s="171"/>
      <c r="R71" s="171">
        <v>2.2618500000000004</v>
      </c>
      <c r="S71" s="167">
        <f t="shared" si="23"/>
        <v>6.9660000000000002</v>
      </c>
      <c r="T71" s="168"/>
      <c r="U71" s="168"/>
      <c r="V71" s="171"/>
      <c r="Z71">
        <v>0</v>
      </c>
    </row>
    <row r="72" spans="1:26" ht="24.9" customHeight="1" x14ac:dyDescent="0.3">
      <c r="A72" s="169"/>
      <c r="B72" s="164" t="s">
        <v>149</v>
      </c>
      <c r="C72" s="170" t="s">
        <v>227</v>
      </c>
      <c r="D72" s="164" t="s">
        <v>228</v>
      </c>
      <c r="E72" s="164" t="s">
        <v>128</v>
      </c>
      <c r="F72" s="165">
        <v>20.57</v>
      </c>
      <c r="G72" s="166">
        <v>0</v>
      </c>
      <c r="H72" s="166">
        <v>0</v>
      </c>
      <c r="I72" s="166">
        <f t="shared" si="18"/>
        <v>0</v>
      </c>
      <c r="J72" s="164">
        <f t="shared" si="19"/>
        <v>0</v>
      </c>
      <c r="K72" s="167">
        <f t="shared" si="20"/>
        <v>0</v>
      </c>
      <c r="L72" s="167">
        <f t="shared" si="21"/>
        <v>0</v>
      </c>
      <c r="M72" s="167">
        <f t="shared" si="22"/>
        <v>0</v>
      </c>
      <c r="N72" s="167">
        <v>0</v>
      </c>
      <c r="O72" s="167"/>
      <c r="P72" s="171">
        <v>3.4100000000000003E-3</v>
      </c>
      <c r="Q72" s="171"/>
      <c r="R72" s="171">
        <v>3.4100000000000003E-3</v>
      </c>
      <c r="S72" s="167">
        <f t="shared" si="23"/>
        <v>7.0000000000000007E-2</v>
      </c>
      <c r="T72" s="168"/>
      <c r="U72" s="168"/>
      <c r="V72" s="171"/>
      <c r="Z72">
        <v>0</v>
      </c>
    </row>
    <row r="73" spans="1:26" ht="24.9" customHeight="1" x14ac:dyDescent="0.3">
      <c r="A73" s="169"/>
      <c r="B73" s="164" t="s">
        <v>149</v>
      </c>
      <c r="C73" s="170" t="s">
        <v>229</v>
      </c>
      <c r="D73" s="164" t="s">
        <v>230</v>
      </c>
      <c r="E73" s="164" t="s">
        <v>128</v>
      </c>
      <c r="F73" s="165">
        <v>20.57</v>
      </c>
      <c r="G73" s="166">
        <v>0</v>
      </c>
      <c r="H73" s="166">
        <v>0</v>
      </c>
      <c r="I73" s="166">
        <f t="shared" si="18"/>
        <v>0</v>
      </c>
      <c r="J73" s="164">
        <f t="shared" si="19"/>
        <v>0</v>
      </c>
      <c r="K73" s="167">
        <f t="shared" si="20"/>
        <v>0</v>
      </c>
      <c r="L73" s="167">
        <f t="shared" si="21"/>
        <v>0</v>
      </c>
      <c r="M73" s="167">
        <f t="shared" si="22"/>
        <v>0</v>
      </c>
      <c r="N73" s="167">
        <v>0</v>
      </c>
      <c r="O73" s="167"/>
      <c r="P73" s="171"/>
      <c r="Q73" s="171"/>
      <c r="R73" s="171"/>
      <c r="S73" s="167">
        <f t="shared" si="23"/>
        <v>0</v>
      </c>
      <c r="T73" s="168"/>
      <c r="U73" s="168"/>
      <c r="V73" s="171"/>
      <c r="Z73">
        <v>0</v>
      </c>
    </row>
    <row r="74" spans="1:26" ht="24.9" customHeight="1" x14ac:dyDescent="0.3">
      <c r="A74" s="169"/>
      <c r="B74" s="164" t="s">
        <v>149</v>
      </c>
      <c r="C74" s="170" t="s">
        <v>231</v>
      </c>
      <c r="D74" s="164" t="s">
        <v>232</v>
      </c>
      <c r="E74" s="164" t="s">
        <v>188</v>
      </c>
      <c r="F74" s="165">
        <v>0.26800000000000002</v>
      </c>
      <c r="G74" s="166">
        <v>0</v>
      </c>
      <c r="H74" s="166">
        <v>0</v>
      </c>
      <c r="I74" s="166">
        <f t="shared" si="18"/>
        <v>0</v>
      </c>
      <c r="J74" s="164">
        <f t="shared" si="19"/>
        <v>0</v>
      </c>
      <c r="K74" s="167">
        <f t="shared" si="20"/>
        <v>0</v>
      </c>
      <c r="L74" s="167">
        <f t="shared" si="21"/>
        <v>0</v>
      </c>
      <c r="M74" s="167">
        <f t="shared" si="22"/>
        <v>0</v>
      </c>
      <c r="N74" s="167">
        <v>0</v>
      </c>
      <c r="O74" s="167"/>
      <c r="P74" s="171">
        <v>1.05305</v>
      </c>
      <c r="Q74" s="171"/>
      <c r="R74" s="171">
        <v>1.05305</v>
      </c>
      <c r="S74" s="167">
        <f t="shared" si="23"/>
        <v>0.28199999999999997</v>
      </c>
      <c r="T74" s="168"/>
      <c r="U74" s="168"/>
      <c r="V74" s="171"/>
      <c r="Z74">
        <v>0</v>
      </c>
    </row>
    <row r="75" spans="1:26" ht="24.9" customHeight="1" x14ac:dyDescent="0.3">
      <c r="A75" s="169"/>
      <c r="B75" s="164" t="s">
        <v>149</v>
      </c>
      <c r="C75" s="170" t="s">
        <v>233</v>
      </c>
      <c r="D75" s="164" t="s">
        <v>234</v>
      </c>
      <c r="E75" s="164" t="s">
        <v>113</v>
      </c>
      <c r="F75" s="165">
        <v>3.03</v>
      </c>
      <c r="G75" s="166">
        <v>0</v>
      </c>
      <c r="H75" s="166">
        <v>0</v>
      </c>
      <c r="I75" s="166">
        <f t="shared" si="18"/>
        <v>0</v>
      </c>
      <c r="J75" s="164">
        <f t="shared" si="19"/>
        <v>0</v>
      </c>
      <c r="K75" s="167">
        <f t="shared" si="20"/>
        <v>0</v>
      </c>
      <c r="L75" s="167">
        <f t="shared" si="21"/>
        <v>0</v>
      </c>
      <c r="M75" s="167">
        <f t="shared" si="22"/>
        <v>0</v>
      </c>
      <c r="N75" s="167">
        <v>0</v>
      </c>
      <c r="O75" s="167"/>
      <c r="P75" s="171">
        <v>2.2396500000000001</v>
      </c>
      <c r="Q75" s="171"/>
      <c r="R75" s="171">
        <v>2.2396500000000001</v>
      </c>
      <c r="S75" s="167">
        <f t="shared" si="23"/>
        <v>6.7859999999999996</v>
      </c>
      <c r="T75" s="168"/>
      <c r="U75" s="168"/>
      <c r="V75" s="171"/>
      <c r="Z75">
        <v>0</v>
      </c>
    </row>
    <row r="76" spans="1:26" ht="24.9" customHeight="1" x14ac:dyDescent="0.3">
      <c r="A76" s="169"/>
      <c r="B76" s="164" t="s">
        <v>149</v>
      </c>
      <c r="C76" s="170" t="s">
        <v>235</v>
      </c>
      <c r="D76" s="164" t="s">
        <v>236</v>
      </c>
      <c r="E76" s="164" t="s">
        <v>188</v>
      </c>
      <c r="F76" s="165">
        <v>0.154</v>
      </c>
      <c r="G76" s="166">
        <v>0</v>
      </c>
      <c r="H76" s="166">
        <v>0</v>
      </c>
      <c r="I76" s="166">
        <f t="shared" si="18"/>
        <v>0</v>
      </c>
      <c r="J76" s="164">
        <f t="shared" si="19"/>
        <v>0</v>
      </c>
      <c r="K76" s="167">
        <f t="shared" si="20"/>
        <v>0</v>
      </c>
      <c r="L76" s="167">
        <f t="shared" si="21"/>
        <v>0</v>
      </c>
      <c r="M76" s="167">
        <f t="shared" si="22"/>
        <v>0</v>
      </c>
      <c r="N76" s="167">
        <v>0</v>
      </c>
      <c r="O76" s="167"/>
      <c r="P76" s="171">
        <v>1.01712</v>
      </c>
      <c r="Q76" s="171"/>
      <c r="R76" s="171">
        <v>1.01712</v>
      </c>
      <c r="S76" s="167">
        <f t="shared" si="23"/>
        <v>0.157</v>
      </c>
      <c r="T76" s="168"/>
      <c r="U76" s="168"/>
      <c r="V76" s="171"/>
      <c r="Z76">
        <v>0</v>
      </c>
    </row>
    <row r="77" spans="1:26" ht="24.9" customHeight="1" x14ac:dyDescent="0.3">
      <c r="A77" s="169"/>
      <c r="B77" s="164" t="s">
        <v>149</v>
      </c>
      <c r="C77" s="170" t="s">
        <v>237</v>
      </c>
      <c r="D77" s="164" t="s">
        <v>238</v>
      </c>
      <c r="E77" s="164" t="s">
        <v>128</v>
      </c>
      <c r="F77" s="165">
        <v>6.25</v>
      </c>
      <c r="G77" s="166">
        <v>0</v>
      </c>
      <c r="H77" s="166">
        <v>0</v>
      </c>
      <c r="I77" s="166">
        <f t="shared" si="18"/>
        <v>0</v>
      </c>
      <c r="J77" s="164">
        <f t="shared" si="19"/>
        <v>0</v>
      </c>
      <c r="K77" s="167">
        <f t="shared" si="20"/>
        <v>0</v>
      </c>
      <c r="L77" s="167">
        <f t="shared" si="21"/>
        <v>0</v>
      </c>
      <c r="M77" s="167">
        <f t="shared" si="22"/>
        <v>0</v>
      </c>
      <c r="N77" s="167">
        <v>0</v>
      </c>
      <c r="O77" s="167"/>
      <c r="P77" s="171">
        <v>8.4600000000000005E-3</v>
      </c>
      <c r="Q77" s="171"/>
      <c r="R77" s="171">
        <v>8.4600000000000005E-3</v>
      </c>
      <c r="S77" s="167">
        <f t="shared" si="23"/>
        <v>5.2999999999999999E-2</v>
      </c>
      <c r="T77" s="168"/>
      <c r="U77" s="168"/>
      <c r="V77" s="171"/>
      <c r="Z77">
        <v>0</v>
      </c>
    </row>
    <row r="78" spans="1:26" ht="24.9" customHeight="1" x14ac:dyDescent="0.3">
      <c r="A78" s="169"/>
      <c r="B78" s="164" t="s">
        <v>149</v>
      </c>
      <c r="C78" s="170" t="s">
        <v>239</v>
      </c>
      <c r="D78" s="164" t="s">
        <v>240</v>
      </c>
      <c r="E78" s="164" t="s">
        <v>128</v>
      </c>
      <c r="F78" s="165">
        <v>6.25</v>
      </c>
      <c r="G78" s="166">
        <v>0</v>
      </c>
      <c r="H78" s="166">
        <v>0</v>
      </c>
      <c r="I78" s="166">
        <f t="shared" si="18"/>
        <v>0</v>
      </c>
      <c r="J78" s="164">
        <f t="shared" si="19"/>
        <v>0</v>
      </c>
      <c r="K78" s="167">
        <f t="shared" si="20"/>
        <v>0</v>
      </c>
      <c r="L78" s="167">
        <f t="shared" si="21"/>
        <v>0</v>
      </c>
      <c r="M78" s="167">
        <f t="shared" si="22"/>
        <v>0</v>
      </c>
      <c r="N78" s="167">
        <v>0</v>
      </c>
      <c r="O78" s="167"/>
      <c r="P78" s="171"/>
      <c r="Q78" s="171"/>
      <c r="R78" s="171"/>
      <c r="S78" s="167">
        <f t="shared" si="23"/>
        <v>0</v>
      </c>
      <c r="T78" s="168"/>
      <c r="U78" s="168"/>
      <c r="V78" s="171"/>
      <c r="Z78">
        <v>0</v>
      </c>
    </row>
    <row r="79" spans="1:26" ht="24.9" customHeight="1" x14ac:dyDescent="0.3">
      <c r="A79" s="169"/>
      <c r="B79" s="164" t="s">
        <v>149</v>
      </c>
      <c r="C79" s="170" t="s">
        <v>241</v>
      </c>
      <c r="D79" s="164" t="s">
        <v>242</v>
      </c>
      <c r="E79" s="164" t="s">
        <v>128</v>
      </c>
      <c r="F79" s="165">
        <v>13.11</v>
      </c>
      <c r="G79" s="166">
        <v>0</v>
      </c>
      <c r="H79" s="166">
        <v>0</v>
      </c>
      <c r="I79" s="166">
        <f t="shared" si="18"/>
        <v>0</v>
      </c>
      <c r="J79" s="164">
        <f t="shared" si="19"/>
        <v>0</v>
      </c>
      <c r="K79" s="167">
        <f t="shared" si="20"/>
        <v>0</v>
      </c>
      <c r="L79" s="167">
        <f t="shared" si="21"/>
        <v>0</v>
      </c>
      <c r="M79" s="167">
        <f t="shared" si="22"/>
        <v>0</v>
      </c>
      <c r="N79" s="167">
        <v>0</v>
      </c>
      <c r="O79" s="167"/>
      <c r="P79" s="171">
        <v>6.0599999999999994E-3</v>
      </c>
      <c r="Q79" s="171"/>
      <c r="R79" s="171">
        <v>6.0599999999999994E-3</v>
      </c>
      <c r="S79" s="167">
        <f t="shared" si="23"/>
        <v>7.9000000000000001E-2</v>
      </c>
      <c r="T79" s="168"/>
      <c r="U79" s="168"/>
      <c r="V79" s="171"/>
      <c r="Z79">
        <v>0</v>
      </c>
    </row>
    <row r="80" spans="1:26" ht="24.9" customHeight="1" x14ac:dyDescent="0.3">
      <c r="A80" s="169"/>
      <c r="B80" s="164" t="s">
        <v>149</v>
      </c>
      <c r="C80" s="170" t="s">
        <v>243</v>
      </c>
      <c r="D80" s="164" t="s">
        <v>244</v>
      </c>
      <c r="E80" s="164" t="s">
        <v>128</v>
      </c>
      <c r="F80" s="165">
        <v>13.11</v>
      </c>
      <c r="G80" s="166">
        <v>0</v>
      </c>
      <c r="H80" s="166">
        <v>0</v>
      </c>
      <c r="I80" s="166">
        <f t="shared" si="18"/>
        <v>0</v>
      </c>
      <c r="J80" s="164">
        <f t="shared" si="19"/>
        <v>0</v>
      </c>
      <c r="K80" s="167">
        <f t="shared" si="20"/>
        <v>0</v>
      </c>
      <c r="L80" s="167">
        <f t="shared" si="21"/>
        <v>0</v>
      </c>
      <c r="M80" s="167">
        <f t="shared" si="22"/>
        <v>0</v>
      </c>
      <c r="N80" s="167">
        <v>0</v>
      </c>
      <c r="O80" s="167"/>
      <c r="P80" s="171"/>
      <c r="Q80" s="171"/>
      <c r="R80" s="171"/>
      <c r="S80" s="167">
        <f t="shared" si="23"/>
        <v>0</v>
      </c>
      <c r="T80" s="168"/>
      <c r="U80" s="168"/>
      <c r="V80" s="171"/>
      <c r="Z80">
        <v>0</v>
      </c>
    </row>
    <row r="81" spans="1:26" x14ac:dyDescent="0.3">
      <c r="A81" s="148"/>
      <c r="B81" s="148"/>
      <c r="C81" s="163">
        <v>4</v>
      </c>
      <c r="D81" s="163" t="s">
        <v>71</v>
      </c>
      <c r="E81" s="148"/>
      <c r="F81" s="162"/>
      <c r="G81" s="151">
        <f>ROUND((SUM(L64:L80))/1,2)</f>
        <v>0</v>
      </c>
      <c r="H81" s="151">
        <f>ROUND((SUM(M64:M80))/1,2)</f>
        <v>0</v>
      </c>
      <c r="I81" s="151">
        <f>ROUND((SUM(I64:I80))/1,2)</f>
        <v>0</v>
      </c>
      <c r="J81" s="148"/>
      <c r="K81" s="148"/>
      <c r="L81" s="148">
        <f>ROUND((SUM(L64:L80))/1,2)</f>
        <v>0</v>
      </c>
      <c r="M81" s="148">
        <f>ROUND((SUM(M64:M80))/1,2)</f>
        <v>0</v>
      </c>
      <c r="N81" s="148"/>
      <c r="O81" s="148"/>
      <c r="P81" s="172"/>
      <c r="Q81" s="148"/>
      <c r="R81" s="148"/>
      <c r="S81" s="172">
        <f>ROUND((SUM(S64:S80))/1,2)</f>
        <v>30.82</v>
      </c>
      <c r="T81" s="145"/>
      <c r="U81" s="145"/>
      <c r="V81" s="2">
        <f>ROUND((SUM(V64:V80))/1,2)</f>
        <v>0</v>
      </c>
      <c r="W81" s="145"/>
      <c r="X81" s="145"/>
      <c r="Y81" s="145"/>
      <c r="Z81" s="145"/>
    </row>
    <row r="82" spans="1:26" x14ac:dyDescent="0.3">
      <c r="A82" s="1"/>
      <c r="B82" s="1"/>
      <c r="C82" s="1"/>
      <c r="D82" s="1"/>
      <c r="E82" s="1"/>
      <c r="F82" s="158"/>
      <c r="G82" s="141"/>
      <c r="H82" s="141"/>
      <c r="I82" s="141"/>
      <c r="J82" s="1"/>
      <c r="K82" s="1"/>
      <c r="L82" s="1"/>
      <c r="M82" s="1"/>
      <c r="N82" s="1"/>
      <c r="O82" s="1"/>
      <c r="P82" s="1"/>
      <c r="Q82" s="1"/>
      <c r="R82" s="1"/>
      <c r="S82" s="1"/>
      <c r="V82" s="1"/>
    </row>
    <row r="83" spans="1:26" x14ac:dyDescent="0.3">
      <c r="A83" s="148"/>
      <c r="B83" s="148"/>
      <c r="C83" s="163">
        <v>5</v>
      </c>
      <c r="D83" s="163" t="s">
        <v>72</v>
      </c>
      <c r="E83" s="148"/>
      <c r="F83" s="162"/>
      <c r="G83" s="149"/>
      <c r="H83" s="149"/>
      <c r="I83" s="149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5"/>
      <c r="U83" s="145"/>
      <c r="V83" s="148"/>
      <c r="W83" s="145"/>
      <c r="X83" s="145"/>
      <c r="Y83" s="145"/>
      <c r="Z83" s="145"/>
    </row>
    <row r="84" spans="1:26" ht="24.9" customHeight="1" x14ac:dyDescent="0.3">
      <c r="A84" s="169"/>
      <c r="B84" s="164" t="s">
        <v>245</v>
      </c>
      <c r="C84" s="170" t="s">
        <v>246</v>
      </c>
      <c r="D84" s="164" t="s">
        <v>247</v>
      </c>
      <c r="E84" s="164" t="s">
        <v>248</v>
      </c>
      <c r="F84" s="165">
        <v>1</v>
      </c>
      <c r="G84" s="166">
        <v>0</v>
      </c>
      <c r="H84" s="166">
        <v>0</v>
      </c>
      <c r="I84" s="166">
        <f>ROUND(F84*(G84+H84),2)</f>
        <v>0</v>
      </c>
      <c r="J84" s="164">
        <f>ROUND(F84*(N84),2)</f>
        <v>0</v>
      </c>
      <c r="K84" s="167">
        <f>ROUND(F84*(O84),2)</f>
        <v>0</v>
      </c>
      <c r="L84" s="167">
        <f>ROUND(F84*(G84),2)</f>
        <v>0</v>
      </c>
      <c r="M84" s="167">
        <f>ROUND(F84*(H84),2)</f>
        <v>0</v>
      </c>
      <c r="N84" s="167">
        <v>0</v>
      </c>
      <c r="O84" s="167"/>
      <c r="P84" s="171"/>
      <c r="Q84" s="171"/>
      <c r="R84" s="171"/>
      <c r="S84" s="167">
        <f>ROUND(F84*(P84),3)</f>
        <v>0</v>
      </c>
      <c r="T84" s="168"/>
      <c r="U84" s="168"/>
      <c r="V84" s="171"/>
      <c r="Z84">
        <v>0</v>
      </c>
    </row>
    <row r="85" spans="1:26" x14ac:dyDescent="0.3">
      <c r="A85" s="148"/>
      <c r="B85" s="148"/>
      <c r="C85" s="163">
        <v>5</v>
      </c>
      <c r="D85" s="163" t="s">
        <v>72</v>
      </c>
      <c r="E85" s="148"/>
      <c r="F85" s="162"/>
      <c r="G85" s="151">
        <f>ROUND((SUM(L83:L84))/1,2)</f>
        <v>0</v>
      </c>
      <c r="H85" s="151">
        <f>ROUND((SUM(M83:M84))/1,2)</f>
        <v>0</v>
      </c>
      <c r="I85" s="151">
        <f>ROUND((SUM(I83:I84))/1,2)</f>
        <v>0</v>
      </c>
      <c r="J85" s="148"/>
      <c r="K85" s="148"/>
      <c r="L85" s="148">
        <f>ROUND((SUM(L83:L84))/1,2)</f>
        <v>0</v>
      </c>
      <c r="M85" s="148">
        <f>ROUND((SUM(M83:M84))/1,2)</f>
        <v>0</v>
      </c>
      <c r="N85" s="148"/>
      <c r="O85" s="148"/>
      <c r="P85" s="172"/>
      <c r="Q85" s="148"/>
      <c r="R85" s="148"/>
      <c r="S85" s="172">
        <f>ROUND((SUM(S83:S84))/1,2)</f>
        <v>0</v>
      </c>
      <c r="T85" s="145"/>
      <c r="U85" s="145"/>
      <c r="V85" s="2">
        <f>ROUND((SUM(V83:V84))/1,2)</f>
        <v>0</v>
      </c>
      <c r="W85" s="145"/>
      <c r="X85" s="145"/>
      <c r="Y85" s="145"/>
      <c r="Z85" s="145"/>
    </row>
    <row r="86" spans="1:26" x14ac:dyDescent="0.3">
      <c r="A86" s="1"/>
      <c r="B86" s="1"/>
      <c r="C86" s="1"/>
      <c r="D86" s="1"/>
      <c r="E86" s="1"/>
      <c r="F86" s="158"/>
      <c r="G86" s="141"/>
      <c r="H86" s="141"/>
      <c r="I86" s="141"/>
      <c r="J86" s="1"/>
      <c r="K86" s="1"/>
      <c r="L86" s="1"/>
      <c r="M86" s="1"/>
      <c r="N86" s="1"/>
      <c r="O86" s="1"/>
      <c r="P86" s="1"/>
      <c r="Q86" s="1"/>
      <c r="R86" s="1"/>
      <c r="S86" s="1"/>
      <c r="V86" s="1"/>
    </row>
    <row r="87" spans="1:26" x14ac:dyDescent="0.3">
      <c r="A87" s="148"/>
      <c r="B87" s="148"/>
      <c r="C87" s="163">
        <v>6</v>
      </c>
      <c r="D87" s="163" t="s">
        <v>73</v>
      </c>
      <c r="E87" s="148"/>
      <c r="F87" s="162"/>
      <c r="G87" s="149"/>
      <c r="H87" s="149"/>
      <c r="I87" s="149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5"/>
      <c r="U87" s="145"/>
      <c r="V87" s="148"/>
      <c r="W87" s="145"/>
      <c r="X87" s="145"/>
      <c r="Y87" s="145"/>
      <c r="Z87" s="145"/>
    </row>
    <row r="88" spans="1:26" ht="24.9" customHeight="1" x14ac:dyDescent="0.3">
      <c r="A88" s="169"/>
      <c r="B88" s="164" t="s">
        <v>149</v>
      </c>
      <c r="C88" s="170" t="s">
        <v>249</v>
      </c>
      <c r="D88" s="164" t="s">
        <v>250</v>
      </c>
      <c r="E88" s="164" t="s">
        <v>128</v>
      </c>
      <c r="F88" s="165">
        <v>41.83</v>
      </c>
      <c r="G88" s="166">
        <v>0</v>
      </c>
      <c r="H88" s="166">
        <v>0</v>
      </c>
      <c r="I88" s="166">
        <f t="shared" ref="I88:I127" si="24">ROUND(F88*(G88+H88),2)</f>
        <v>0</v>
      </c>
      <c r="J88" s="164">
        <f t="shared" ref="J88:J127" si="25">ROUND(F88*(N88),2)</f>
        <v>0</v>
      </c>
      <c r="K88" s="167">
        <f t="shared" ref="K88:K127" si="26">ROUND(F88*(O88),2)</f>
        <v>0</v>
      </c>
      <c r="L88" s="167">
        <f t="shared" ref="L88:L127" si="27">ROUND(F88*(G88),2)</f>
        <v>0</v>
      </c>
      <c r="M88" s="167">
        <f t="shared" ref="M88:M127" si="28">ROUND(F88*(H88),2)</f>
        <v>0</v>
      </c>
      <c r="N88" s="167">
        <v>0</v>
      </c>
      <c r="O88" s="167"/>
      <c r="P88" s="171">
        <v>3.4869999999999998E-2</v>
      </c>
      <c r="Q88" s="171"/>
      <c r="R88" s="171">
        <v>3.4869999999999998E-2</v>
      </c>
      <c r="S88" s="167">
        <f t="shared" ref="S88:S127" si="29">ROUND(F88*(P88),3)</f>
        <v>1.4590000000000001</v>
      </c>
      <c r="T88" s="168"/>
      <c r="U88" s="168"/>
      <c r="V88" s="171"/>
      <c r="Z88">
        <v>0</v>
      </c>
    </row>
    <row r="89" spans="1:26" ht="24.9" customHeight="1" x14ac:dyDescent="0.3">
      <c r="A89" s="169"/>
      <c r="B89" s="164" t="s">
        <v>149</v>
      </c>
      <c r="C89" s="170" t="s">
        <v>251</v>
      </c>
      <c r="D89" s="164" t="s">
        <v>252</v>
      </c>
      <c r="E89" s="164" t="s">
        <v>128</v>
      </c>
      <c r="F89" s="165">
        <v>41.83</v>
      </c>
      <c r="G89" s="166">
        <v>0</v>
      </c>
      <c r="H89" s="166">
        <v>0</v>
      </c>
      <c r="I89" s="166">
        <f t="shared" si="24"/>
        <v>0</v>
      </c>
      <c r="J89" s="164">
        <f t="shared" si="25"/>
        <v>0</v>
      </c>
      <c r="K89" s="167">
        <f t="shared" si="26"/>
        <v>0</v>
      </c>
      <c r="L89" s="167">
        <f t="shared" si="27"/>
        <v>0</v>
      </c>
      <c r="M89" s="167">
        <f t="shared" si="28"/>
        <v>0</v>
      </c>
      <c r="N89" s="167">
        <v>0</v>
      </c>
      <c r="O89" s="167"/>
      <c r="P89" s="171">
        <v>4.2599999999999999E-2</v>
      </c>
      <c r="Q89" s="171"/>
      <c r="R89" s="171">
        <v>4.2599999999999999E-2</v>
      </c>
      <c r="S89" s="167">
        <f t="shared" si="29"/>
        <v>1.782</v>
      </c>
      <c r="T89" s="168"/>
      <c r="U89" s="168"/>
      <c r="V89" s="171"/>
      <c r="Z89">
        <v>0</v>
      </c>
    </row>
    <row r="90" spans="1:26" ht="24.9" customHeight="1" x14ac:dyDescent="0.3">
      <c r="A90" s="169"/>
      <c r="B90" s="164" t="s">
        <v>149</v>
      </c>
      <c r="C90" s="170" t="s">
        <v>253</v>
      </c>
      <c r="D90" s="164" t="s">
        <v>254</v>
      </c>
      <c r="E90" s="164" t="s">
        <v>128</v>
      </c>
      <c r="F90" s="165">
        <v>152.29</v>
      </c>
      <c r="G90" s="166">
        <v>0</v>
      </c>
      <c r="H90" s="166">
        <v>0</v>
      </c>
      <c r="I90" s="166">
        <f t="shared" si="24"/>
        <v>0</v>
      </c>
      <c r="J90" s="164">
        <f t="shared" si="25"/>
        <v>0</v>
      </c>
      <c r="K90" s="167">
        <f t="shared" si="26"/>
        <v>0</v>
      </c>
      <c r="L90" s="167">
        <f t="shared" si="27"/>
        <v>0</v>
      </c>
      <c r="M90" s="167">
        <f t="shared" si="28"/>
        <v>0</v>
      </c>
      <c r="N90" s="167">
        <v>0</v>
      </c>
      <c r="O90" s="167"/>
      <c r="P90" s="171">
        <v>3.295E-2</v>
      </c>
      <c r="Q90" s="171"/>
      <c r="R90" s="171">
        <v>3.295E-2</v>
      </c>
      <c r="S90" s="167">
        <f t="shared" si="29"/>
        <v>5.0179999999999998</v>
      </c>
      <c r="T90" s="168"/>
      <c r="U90" s="168"/>
      <c r="V90" s="171"/>
      <c r="Z90">
        <v>0</v>
      </c>
    </row>
    <row r="91" spans="1:26" ht="24.9" customHeight="1" x14ac:dyDescent="0.3">
      <c r="A91" s="169"/>
      <c r="B91" s="164" t="s">
        <v>149</v>
      </c>
      <c r="C91" s="170" t="s">
        <v>255</v>
      </c>
      <c r="D91" s="164" t="s">
        <v>256</v>
      </c>
      <c r="E91" s="164" t="s">
        <v>128</v>
      </c>
      <c r="F91" s="165">
        <v>127.57</v>
      </c>
      <c r="G91" s="166">
        <v>0</v>
      </c>
      <c r="H91" s="166">
        <v>0</v>
      </c>
      <c r="I91" s="166">
        <f t="shared" si="24"/>
        <v>0</v>
      </c>
      <c r="J91" s="164">
        <f t="shared" si="25"/>
        <v>0</v>
      </c>
      <c r="K91" s="167">
        <f t="shared" si="26"/>
        <v>0</v>
      </c>
      <c r="L91" s="167">
        <f t="shared" si="27"/>
        <v>0</v>
      </c>
      <c r="M91" s="167">
        <f t="shared" si="28"/>
        <v>0</v>
      </c>
      <c r="N91" s="167">
        <v>0</v>
      </c>
      <c r="O91" s="167"/>
      <c r="P91" s="171">
        <v>4.0300000000000002E-2</v>
      </c>
      <c r="Q91" s="171"/>
      <c r="R91" s="171">
        <v>4.0300000000000002E-2</v>
      </c>
      <c r="S91" s="167">
        <f t="shared" si="29"/>
        <v>5.141</v>
      </c>
      <c r="T91" s="168"/>
      <c r="U91" s="168"/>
      <c r="V91" s="171"/>
      <c r="Z91">
        <v>0</v>
      </c>
    </row>
    <row r="92" spans="1:26" ht="24.9" customHeight="1" x14ac:dyDescent="0.3">
      <c r="A92" s="169"/>
      <c r="B92" s="164" t="s">
        <v>149</v>
      </c>
      <c r="C92" s="170" t="s">
        <v>257</v>
      </c>
      <c r="D92" s="164" t="s">
        <v>258</v>
      </c>
      <c r="E92" s="164" t="s">
        <v>128</v>
      </c>
      <c r="F92" s="165">
        <v>1309.8900000000001</v>
      </c>
      <c r="G92" s="166">
        <v>0</v>
      </c>
      <c r="H92" s="166">
        <v>0</v>
      </c>
      <c r="I92" s="166">
        <f t="shared" si="24"/>
        <v>0</v>
      </c>
      <c r="J92" s="164">
        <f t="shared" si="25"/>
        <v>0</v>
      </c>
      <c r="K92" s="167">
        <f t="shared" si="26"/>
        <v>0</v>
      </c>
      <c r="L92" s="167">
        <f t="shared" si="27"/>
        <v>0</v>
      </c>
      <c r="M92" s="167">
        <f t="shared" si="28"/>
        <v>0</v>
      </c>
      <c r="N92" s="167">
        <v>0</v>
      </c>
      <c r="O92" s="167"/>
      <c r="P92" s="171"/>
      <c r="Q92" s="171"/>
      <c r="R92" s="171"/>
      <c r="S92" s="167">
        <f t="shared" si="29"/>
        <v>0</v>
      </c>
      <c r="T92" s="168"/>
      <c r="U92" s="168"/>
      <c r="V92" s="171"/>
      <c r="Z92">
        <v>0</v>
      </c>
    </row>
    <row r="93" spans="1:26" ht="24.9" customHeight="1" x14ac:dyDescent="0.3">
      <c r="A93" s="169"/>
      <c r="B93" s="164" t="s">
        <v>149</v>
      </c>
      <c r="C93" s="170" t="s">
        <v>259</v>
      </c>
      <c r="D93" s="164" t="s">
        <v>260</v>
      </c>
      <c r="E93" s="164" t="s">
        <v>128</v>
      </c>
      <c r="F93" s="165">
        <v>300.14</v>
      </c>
      <c r="G93" s="166">
        <v>0</v>
      </c>
      <c r="H93" s="166">
        <v>0</v>
      </c>
      <c r="I93" s="166">
        <f t="shared" si="24"/>
        <v>0</v>
      </c>
      <c r="J93" s="164">
        <f t="shared" si="25"/>
        <v>0</v>
      </c>
      <c r="K93" s="167">
        <f t="shared" si="26"/>
        <v>0</v>
      </c>
      <c r="L93" s="167">
        <f t="shared" si="27"/>
        <v>0</v>
      </c>
      <c r="M93" s="167">
        <f t="shared" si="28"/>
        <v>0</v>
      </c>
      <c r="N93" s="167">
        <v>0</v>
      </c>
      <c r="O93" s="167"/>
      <c r="P93" s="171"/>
      <c r="Q93" s="171"/>
      <c r="R93" s="171"/>
      <c r="S93" s="167">
        <f t="shared" si="29"/>
        <v>0</v>
      </c>
      <c r="T93" s="168"/>
      <c r="U93" s="168"/>
      <c r="V93" s="171"/>
      <c r="Z93">
        <v>0</v>
      </c>
    </row>
    <row r="94" spans="1:26" ht="24.9" customHeight="1" x14ac:dyDescent="0.3">
      <c r="A94" s="169"/>
      <c r="B94" s="164" t="s">
        <v>149</v>
      </c>
      <c r="C94" s="170" t="s">
        <v>261</v>
      </c>
      <c r="D94" s="164" t="s">
        <v>262</v>
      </c>
      <c r="E94" s="164" t="s">
        <v>128</v>
      </c>
      <c r="F94" s="165">
        <v>300.14</v>
      </c>
      <c r="G94" s="166">
        <v>0</v>
      </c>
      <c r="H94" s="166">
        <v>0</v>
      </c>
      <c r="I94" s="166">
        <f t="shared" si="24"/>
        <v>0</v>
      </c>
      <c r="J94" s="164">
        <f t="shared" si="25"/>
        <v>0</v>
      </c>
      <c r="K94" s="167">
        <f t="shared" si="26"/>
        <v>0</v>
      </c>
      <c r="L94" s="167">
        <f t="shared" si="27"/>
        <v>0</v>
      </c>
      <c r="M94" s="167">
        <f t="shared" si="28"/>
        <v>0</v>
      </c>
      <c r="N94" s="167">
        <v>0</v>
      </c>
      <c r="O94" s="167"/>
      <c r="P94" s="171">
        <v>4.1999999999999997E-3</v>
      </c>
      <c r="Q94" s="171"/>
      <c r="R94" s="171">
        <v>4.1999999999999997E-3</v>
      </c>
      <c r="S94" s="167">
        <f t="shared" si="29"/>
        <v>1.2609999999999999</v>
      </c>
      <c r="T94" s="168"/>
      <c r="U94" s="168"/>
      <c r="V94" s="171"/>
      <c r="Z94">
        <v>0</v>
      </c>
    </row>
    <row r="95" spans="1:26" ht="24.9" customHeight="1" x14ac:dyDescent="0.3">
      <c r="A95" s="169"/>
      <c r="B95" s="164" t="s">
        <v>149</v>
      </c>
      <c r="C95" s="170" t="s">
        <v>263</v>
      </c>
      <c r="D95" s="164" t="s">
        <v>264</v>
      </c>
      <c r="E95" s="164" t="s">
        <v>159</v>
      </c>
      <c r="F95" s="165">
        <v>127.57</v>
      </c>
      <c r="G95" s="166">
        <v>0</v>
      </c>
      <c r="H95" s="166">
        <v>0</v>
      </c>
      <c r="I95" s="166">
        <f t="shared" si="24"/>
        <v>0</v>
      </c>
      <c r="J95" s="164">
        <f t="shared" si="25"/>
        <v>0</v>
      </c>
      <c r="K95" s="167">
        <f t="shared" si="26"/>
        <v>0</v>
      </c>
      <c r="L95" s="167">
        <f t="shared" si="27"/>
        <v>0</v>
      </c>
      <c r="M95" s="167">
        <f t="shared" si="28"/>
        <v>0</v>
      </c>
      <c r="N95" s="167">
        <v>0</v>
      </c>
      <c r="O95" s="167"/>
      <c r="P95" s="171">
        <v>4.6000000000000001E-4</v>
      </c>
      <c r="Q95" s="171"/>
      <c r="R95" s="171">
        <v>4.6000000000000001E-4</v>
      </c>
      <c r="S95" s="167">
        <f t="shared" si="29"/>
        <v>5.8999999999999997E-2</v>
      </c>
      <c r="T95" s="168"/>
      <c r="U95" s="168"/>
      <c r="V95" s="171"/>
      <c r="Z95">
        <v>0</v>
      </c>
    </row>
    <row r="96" spans="1:26" ht="24.9" customHeight="1" x14ac:dyDescent="0.3">
      <c r="A96" s="169"/>
      <c r="B96" s="164" t="s">
        <v>149</v>
      </c>
      <c r="C96" s="170" t="s">
        <v>265</v>
      </c>
      <c r="D96" s="164" t="s">
        <v>266</v>
      </c>
      <c r="E96" s="164" t="s">
        <v>128</v>
      </c>
      <c r="F96" s="165">
        <v>23.5</v>
      </c>
      <c r="G96" s="166">
        <v>0</v>
      </c>
      <c r="H96" s="166">
        <v>0</v>
      </c>
      <c r="I96" s="166">
        <f t="shared" si="24"/>
        <v>0</v>
      </c>
      <c r="J96" s="164">
        <f t="shared" si="25"/>
        <v>0</v>
      </c>
      <c r="K96" s="167">
        <f t="shared" si="26"/>
        <v>0</v>
      </c>
      <c r="L96" s="167">
        <f t="shared" si="27"/>
        <v>0</v>
      </c>
      <c r="M96" s="167">
        <f t="shared" si="28"/>
        <v>0</v>
      </c>
      <c r="N96" s="167">
        <v>0</v>
      </c>
      <c r="O96" s="167"/>
      <c r="P96" s="171">
        <v>4.404000000000001E-2</v>
      </c>
      <c r="Q96" s="171"/>
      <c r="R96" s="171">
        <v>4.404000000000001E-2</v>
      </c>
      <c r="S96" s="167">
        <f t="shared" si="29"/>
        <v>1.0349999999999999</v>
      </c>
      <c r="T96" s="168"/>
      <c r="U96" s="168"/>
      <c r="V96" s="171"/>
      <c r="Z96">
        <v>0</v>
      </c>
    </row>
    <row r="97" spans="1:26" ht="24.9" customHeight="1" x14ac:dyDescent="0.3">
      <c r="A97" s="169"/>
      <c r="B97" s="164" t="s">
        <v>149</v>
      </c>
      <c r="C97" s="170" t="s">
        <v>267</v>
      </c>
      <c r="D97" s="164" t="s">
        <v>268</v>
      </c>
      <c r="E97" s="164" t="s">
        <v>128</v>
      </c>
      <c r="F97" s="165">
        <v>119.89</v>
      </c>
      <c r="G97" s="166">
        <v>0</v>
      </c>
      <c r="H97" s="166">
        <v>0</v>
      </c>
      <c r="I97" s="166">
        <f t="shared" si="24"/>
        <v>0</v>
      </c>
      <c r="J97" s="164">
        <f t="shared" si="25"/>
        <v>0</v>
      </c>
      <c r="K97" s="167">
        <f t="shared" si="26"/>
        <v>0</v>
      </c>
      <c r="L97" s="167">
        <f t="shared" si="27"/>
        <v>0</v>
      </c>
      <c r="M97" s="167">
        <f t="shared" si="28"/>
        <v>0</v>
      </c>
      <c r="N97" s="167">
        <v>0</v>
      </c>
      <c r="O97" s="167"/>
      <c r="P97" s="171">
        <v>9.7900000000000001E-3</v>
      </c>
      <c r="Q97" s="171"/>
      <c r="R97" s="171">
        <v>9.7900000000000001E-3</v>
      </c>
      <c r="S97" s="167">
        <f t="shared" si="29"/>
        <v>1.1739999999999999</v>
      </c>
      <c r="T97" s="168"/>
      <c r="U97" s="168"/>
      <c r="V97" s="171"/>
      <c r="Z97">
        <v>0</v>
      </c>
    </row>
    <row r="98" spans="1:26" ht="24.9" customHeight="1" x14ac:dyDescent="0.3">
      <c r="A98" s="169"/>
      <c r="B98" s="164" t="s">
        <v>149</v>
      </c>
      <c r="C98" s="170" t="s">
        <v>269</v>
      </c>
      <c r="D98" s="164" t="s">
        <v>270</v>
      </c>
      <c r="E98" s="164" t="s">
        <v>271</v>
      </c>
      <c r="F98" s="165">
        <v>122.34</v>
      </c>
      <c r="G98" s="166">
        <v>0</v>
      </c>
      <c r="H98" s="166">
        <v>0</v>
      </c>
      <c r="I98" s="166">
        <f t="shared" si="24"/>
        <v>0</v>
      </c>
      <c r="J98" s="164">
        <f t="shared" si="25"/>
        <v>0</v>
      </c>
      <c r="K98" s="167">
        <f t="shared" si="26"/>
        <v>0</v>
      </c>
      <c r="L98" s="167">
        <f t="shared" si="27"/>
        <v>0</v>
      </c>
      <c r="M98" s="167">
        <f t="shared" si="28"/>
        <v>0</v>
      </c>
      <c r="N98" s="167">
        <v>0</v>
      </c>
      <c r="O98" s="167"/>
      <c r="P98" s="171"/>
      <c r="Q98" s="171"/>
      <c r="R98" s="171"/>
      <c r="S98" s="167">
        <f t="shared" si="29"/>
        <v>0</v>
      </c>
      <c r="T98" s="168"/>
      <c r="U98" s="168"/>
      <c r="V98" s="171"/>
      <c r="Z98">
        <v>0</v>
      </c>
    </row>
    <row r="99" spans="1:26" ht="24.9" customHeight="1" x14ac:dyDescent="0.3">
      <c r="A99" s="169"/>
      <c r="B99" s="164" t="s">
        <v>149</v>
      </c>
      <c r="C99" s="170" t="s">
        <v>272</v>
      </c>
      <c r="D99" s="164" t="s">
        <v>273</v>
      </c>
      <c r="E99" s="164" t="s">
        <v>128</v>
      </c>
      <c r="F99" s="165">
        <v>2.4500000000000002</v>
      </c>
      <c r="G99" s="166">
        <v>0</v>
      </c>
      <c r="H99" s="166">
        <v>0</v>
      </c>
      <c r="I99" s="166">
        <f t="shared" si="24"/>
        <v>0</v>
      </c>
      <c r="J99" s="164">
        <f t="shared" si="25"/>
        <v>0</v>
      </c>
      <c r="K99" s="167">
        <f t="shared" si="26"/>
        <v>0</v>
      </c>
      <c r="L99" s="167">
        <f t="shared" si="27"/>
        <v>0</v>
      </c>
      <c r="M99" s="167">
        <f t="shared" si="28"/>
        <v>0</v>
      </c>
      <c r="N99" s="167">
        <v>0</v>
      </c>
      <c r="O99" s="167"/>
      <c r="P99" s="171">
        <v>3.8710000000000001E-2</v>
      </c>
      <c r="Q99" s="171"/>
      <c r="R99" s="171">
        <v>3.8710000000000001E-2</v>
      </c>
      <c r="S99" s="167">
        <f t="shared" si="29"/>
        <v>9.5000000000000001E-2</v>
      </c>
      <c r="T99" s="168"/>
      <c r="U99" s="168"/>
      <c r="V99" s="171"/>
      <c r="Z99">
        <v>0</v>
      </c>
    </row>
    <row r="100" spans="1:26" ht="24.9" customHeight="1" x14ac:dyDescent="0.3">
      <c r="A100" s="169"/>
      <c r="B100" s="164" t="s">
        <v>149</v>
      </c>
      <c r="C100" s="170" t="s">
        <v>274</v>
      </c>
      <c r="D100" s="164" t="s">
        <v>275</v>
      </c>
      <c r="E100" s="164" t="s">
        <v>128</v>
      </c>
      <c r="F100" s="165">
        <v>16.86</v>
      </c>
      <c r="G100" s="166">
        <v>0</v>
      </c>
      <c r="H100" s="166">
        <v>0</v>
      </c>
      <c r="I100" s="166">
        <f t="shared" si="24"/>
        <v>0</v>
      </c>
      <c r="J100" s="164">
        <f t="shared" si="25"/>
        <v>0</v>
      </c>
      <c r="K100" s="167">
        <f t="shared" si="26"/>
        <v>0</v>
      </c>
      <c r="L100" s="167">
        <f t="shared" si="27"/>
        <v>0</v>
      </c>
      <c r="M100" s="167">
        <f t="shared" si="28"/>
        <v>0</v>
      </c>
      <c r="N100" s="167">
        <v>0</v>
      </c>
      <c r="O100" s="167"/>
      <c r="P100" s="171">
        <v>3.3600000000000001E-3</v>
      </c>
      <c r="Q100" s="171"/>
      <c r="R100" s="171">
        <v>3.3600000000000001E-3</v>
      </c>
      <c r="S100" s="167">
        <f t="shared" si="29"/>
        <v>5.7000000000000002E-2</v>
      </c>
      <c r="T100" s="168"/>
      <c r="U100" s="168"/>
      <c r="V100" s="171"/>
      <c r="Z100">
        <v>0</v>
      </c>
    </row>
    <row r="101" spans="1:26" ht="24.9" customHeight="1" x14ac:dyDescent="0.3">
      <c r="A101" s="169"/>
      <c r="B101" s="164" t="s">
        <v>149</v>
      </c>
      <c r="C101" s="170" t="s">
        <v>276</v>
      </c>
      <c r="D101" s="164" t="s">
        <v>277</v>
      </c>
      <c r="E101" s="164" t="s">
        <v>128</v>
      </c>
      <c r="F101" s="165">
        <v>119.89</v>
      </c>
      <c r="G101" s="166">
        <v>0</v>
      </c>
      <c r="H101" s="166">
        <v>0</v>
      </c>
      <c r="I101" s="166">
        <f t="shared" si="24"/>
        <v>0</v>
      </c>
      <c r="J101" s="164">
        <f t="shared" si="25"/>
        <v>0</v>
      </c>
      <c r="K101" s="167">
        <f t="shared" si="26"/>
        <v>0</v>
      </c>
      <c r="L101" s="167">
        <f t="shared" si="27"/>
        <v>0</v>
      </c>
      <c r="M101" s="167">
        <f t="shared" si="28"/>
        <v>0</v>
      </c>
      <c r="N101" s="167">
        <v>0</v>
      </c>
      <c r="O101" s="167"/>
      <c r="P101" s="171">
        <v>3.15E-2</v>
      </c>
      <c r="Q101" s="171"/>
      <c r="R101" s="171">
        <v>3.15E-2</v>
      </c>
      <c r="S101" s="167">
        <f t="shared" si="29"/>
        <v>3.7770000000000001</v>
      </c>
      <c r="T101" s="168"/>
      <c r="U101" s="168"/>
      <c r="V101" s="171"/>
      <c r="Z101">
        <v>0</v>
      </c>
    </row>
    <row r="102" spans="1:26" ht="24.9" customHeight="1" x14ac:dyDescent="0.3">
      <c r="A102" s="169"/>
      <c r="B102" s="164" t="s">
        <v>149</v>
      </c>
      <c r="C102" s="170" t="s">
        <v>278</v>
      </c>
      <c r="D102" s="164" t="s">
        <v>279</v>
      </c>
      <c r="E102" s="164" t="s">
        <v>271</v>
      </c>
      <c r="F102" s="165">
        <v>16.86</v>
      </c>
      <c r="G102" s="166">
        <v>0</v>
      </c>
      <c r="H102" s="166">
        <v>0</v>
      </c>
      <c r="I102" s="166">
        <f t="shared" si="24"/>
        <v>0</v>
      </c>
      <c r="J102" s="164">
        <f t="shared" si="25"/>
        <v>0</v>
      </c>
      <c r="K102" s="167">
        <f t="shared" si="26"/>
        <v>0</v>
      </c>
      <c r="L102" s="167">
        <f t="shared" si="27"/>
        <v>0</v>
      </c>
      <c r="M102" s="167">
        <f t="shared" si="28"/>
        <v>0</v>
      </c>
      <c r="N102" s="167">
        <v>0</v>
      </c>
      <c r="O102" s="167"/>
      <c r="P102" s="171"/>
      <c r="Q102" s="171"/>
      <c r="R102" s="171"/>
      <c r="S102" s="167">
        <f t="shared" si="29"/>
        <v>0</v>
      </c>
      <c r="T102" s="168"/>
      <c r="U102" s="168"/>
      <c r="V102" s="171"/>
      <c r="Z102">
        <v>0</v>
      </c>
    </row>
    <row r="103" spans="1:26" ht="35.1" customHeight="1" x14ac:dyDescent="0.3">
      <c r="A103" s="169"/>
      <c r="B103" s="164" t="s">
        <v>149</v>
      </c>
      <c r="C103" s="170" t="s">
        <v>280</v>
      </c>
      <c r="D103" s="164" t="s">
        <v>281</v>
      </c>
      <c r="E103" s="164" t="s">
        <v>128</v>
      </c>
      <c r="F103" s="165">
        <v>51.3</v>
      </c>
      <c r="G103" s="166">
        <v>0</v>
      </c>
      <c r="H103" s="166">
        <v>0</v>
      </c>
      <c r="I103" s="166">
        <f t="shared" si="24"/>
        <v>0</v>
      </c>
      <c r="J103" s="164">
        <f t="shared" si="25"/>
        <v>0</v>
      </c>
      <c r="K103" s="167">
        <f t="shared" si="26"/>
        <v>0</v>
      </c>
      <c r="L103" s="167">
        <f t="shared" si="27"/>
        <v>0</v>
      </c>
      <c r="M103" s="167">
        <f t="shared" si="28"/>
        <v>0</v>
      </c>
      <c r="N103" s="167">
        <v>0</v>
      </c>
      <c r="O103" s="167"/>
      <c r="P103" s="171">
        <v>1.1169999999999999E-2</v>
      </c>
      <c r="Q103" s="171"/>
      <c r="R103" s="171">
        <v>1.1169999999999999E-2</v>
      </c>
      <c r="S103" s="167">
        <f t="shared" si="29"/>
        <v>0.57299999999999995</v>
      </c>
      <c r="T103" s="168"/>
      <c r="U103" s="168"/>
      <c r="V103" s="171"/>
      <c r="Z103">
        <v>0</v>
      </c>
    </row>
    <row r="104" spans="1:26" ht="24.9" customHeight="1" x14ac:dyDescent="0.3">
      <c r="A104" s="169"/>
      <c r="B104" s="164" t="s">
        <v>149</v>
      </c>
      <c r="C104" s="170" t="s">
        <v>282</v>
      </c>
      <c r="D104" s="164" t="s">
        <v>283</v>
      </c>
      <c r="E104" s="164" t="s">
        <v>284</v>
      </c>
      <c r="F104" s="165">
        <v>15</v>
      </c>
      <c r="G104" s="166">
        <v>0</v>
      </c>
      <c r="H104" s="166">
        <v>0</v>
      </c>
      <c r="I104" s="166">
        <f t="shared" si="24"/>
        <v>0</v>
      </c>
      <c r="J104" s="164">
        <f t="shared" si="25"/>
        <v>0</v>
      </c>
      <c r="K104" s="167">
        <f t="shared" si="26"/>
        <v>0</v>
      </c>
      <c r="L104" s="167">
        <f t="shared" si="27"/>
        <v>0</v>
      </c>
      <c r="M104" s="167">
        <f t="shared" si="28"/>
        <v>0</v>
      </c>
      <c r="N104" s="167">
        <v>0</v>
      </c>
      <c r="O104" s="167"/>
      <c r="P104" s="171"/>
      <c r="Q104" s="171"/>
      <c r="R104" s="171"/>
      <c r="S104" s="167">
        <f t="shared" si="29"/>
        <v>0</v>
      </c>
      <c r="T104" s="168"/>
      <c r="U104" s="168"/>
      <c r="V104" s="171"/>
      <c r="Z104">
        <v>0</v>
      </c>
    </row>
    <row r="105" spans="1:26" ht="24.9" customHeight="1" x14ac:dyDescent="0.3">
      <c r="A105" s="169"/>
      <c r="B105" s="164" t="s">
        <v>149</v>
      </c>
      <c r="C105" s="170" t="s">
        <v>285</v>
      </c>
      <c r="D105" s="164" t="s">
        <v>286</v>
      </c>
      <c r="E105" s="164" t="s">
        <v>113</v>
      </c>
      <c r="F105" s="165">
        <v>1.7</v>
      </c>
      <c r="G105" s="166">
        <v>0</v>
      </c>
      <c r="H105" s="166">
        <v>0</v>
      </c>
      <c r="I105" s="166">
        <f t="shared" si="24"/>
        <v>0</v>
      </c>
      <c r="J105" s="164">
        <f t="shared" si="25"/>
        <v>0</v>
      </c>
      <c r="K105" s="167">
        <f t="shared" si="26"/>
        <v>0</v>
      </c>
      <c r="L105" s="167">
        <f t="shared" si="27"/>
        <v>0</v>
      </c>
      <c r="M105" s="167">
        <f t="shared" si="28"/>
        <v>0</v>
      </c>
      <c r="N105" s="167">
        <v>0</v>
      </c>
      <c r="O105" s="167"/>
      <c r="P105" s="171">
        <v>2.2131099999999999</v>
      </c>
      <c r="Q105" s="171"/>
      <c r="R105" s="171">
        <v>2.2131099999999999</v>
      </c>
      <c r="S105" s="167">
        <f t="shared" si="29"/>
        <v>3.762</v>
      </c>
      <c r="T105" s="168"/>
      <c r="U105" s="168"/>
      <c r="V105" s="171"/>
      <c r="Z105">
        <v>0</v>
      </c>
    </row>
    <row r="106" spans="1:26" ht="24.9" customHeight="1" x14ac:dyDescent="0.3">
      <c r="A106" s="169"/>
      <c r="B106" s="164" t="s">
        <v>149</v>
      </c>
      <c r="C106" s="170" t="s">
        <v>287</v>
      </c>
      <c r="D106" s="164" t="s">
        <v>288</v>
      </c>
      <c r="E106" s="164" t="s">
        <v>113</v>
      </c>
      <c r="F106" s="165">
        <v>9.36</v>
      </c>
      <c r="G106" s="166">
        <v>0</v>
      </c>
      <c r="H106" s="166">
        <v>0</v>
      </c>
      <c r="I106" s="166">
        <f t="shared" si="24"/>
        <v>0</v>
      </c>
      <c r="J106" s="164">
        <f t="shared" si="25"/>
        <v>0</v>
      </c>
      <c r="K106" s="167">
        <f t="shared" si="26"/>
        <v>0</v>
      </c>
      <c r="L106" s="167">
        <f t="shared" si="27"/>
        <v>0</v>
      </c>
      <c r="M106" s="167">
        <f t="shared" si="28"/>
        <v>0</v>
      </c>
      <c r="N106" s="167">
        <v>0</v>
      </c>
      <c r="O106" s="167"/>
      <c r="P106" s="171">
        <v>2.2131099999999999</v>
      </c>
      <c r="Q106" s="171"/>
      <c r="R106" s="171">
        <v>2.2131099999999999</v>
      </c>
      <c r="S106" s="167">
        <f t="shared" si="29"/>
        <v>20.715</v>
      </c>
      <c r="T106" s="168"/>
      <c r="U106" s="168"/>
      <c r="V106" s="171"/>
      <c r="Z106">
        <v>0</v>
      </c>
    </row>
    <row r="107" spans="1:26" ht="21.6" x14ac:dyDescent="0.3">
      <c r="A107" s="169"/>
      <c r="B107" s="164" t="s">
        <v>149</v>
      </c>
      <c r="C107" s="170" t="s">
        <v>289</v>
      </c>
      <c r="D107" s="164" t="s">
        <v>290</v>
      </c>
      <c r="E107" s="164" t="s">
        <v>113</v>
      </c>
      <c r="F107" s="165">
        <v>1.7</v>
      </c>
      <c r="G107" s="166">
        <v>0</v>
      </c>
      <c r="H107" s="166">
        <v>0</v>
      </c>
      <c r="I107" s="166">
        <f t="shared" si="24"/>
        <v>0</v>
      </c>
      <c r="J107" s="164">
        <f t="shared" si="25"/>
        <v>0</v>
      </c>
      <c r="K107" s="167">
        <f t="shared" si="26"/>
        <v>0</v>
      </c>
      <c r="L107" s="167">
        <f t="shared" si="27"/>
        <v>0</v>
      </c>
      <c r="M107" s="167">
        <f t="shared" si="28"/>
        <v>0</v>
      </c>
      <c r="N107" s="167">
        <v>0</v>
      </c>
      <c r="O107" s="167"/>
      <c r="P107" s="171"/>
      <c r="Q107" s="171"/>
      <c r="R107" s="171"/>
      <c r="S107" s="167">
        <f t="shared" si="29"/>
        <v>0</v>
      </c>
      <c r="T107" s="168"/>
      <c r="U107" s="168"/>
      <c r="V107" s="171"/>
      <c r="Z107">
        <v>0</v>
      </c>
    </row>
    <row r="108" spans="1:26" ht="35.1" customHeight="1" x14ac:dyDescent="0.3">
      <c r="A108" s="169"/>
      <c r="B108" s="164" t="s">
        <v>149</v>
      </c>
      <c r="C108" s="170" t="s">
        <v>291</v>
      </c>
      <c r="D108" s="164" t="s">
        <v>292</v>
      </c>
      <c r="E108" s="164" t="s">
        <v>113</v>
      </c>
      <c r="F108" s="165">
        <v>9.36</v>
      </c>
      <c r="G108" s="166">
        <v>0</v>
      </c>
      <c r="H108" s="166">
        <v>0</v>
      </c>
      <c r="I108" s="166">
        <f t="shared" si="24"/>
        <v>0</v>
      </c>
      <c r="J108" s="164">
        <f t="shared" si="25"/>
        <v>0</v>
      </c>
      <c r="K108" s="167">
        <f t="shared" si="26"/>
        <v>0</v>
      </c>
      <c r="L108" s="167">
        <f t="shared" si="27"/>
        <v>0</v>
      </c>
      <c r="M108" s="167">
        <f t="shared" si="28"/>
        <v>0</v>
      </c>
      <c r="N108" s="167">
        <v>0</v>
      </c>
      <c r="O108" s="167"/>
      <c r="P108" s="171"/>
      <c r="Q108" s="171"/>
      <c r="R108" s="171"/>
      <c r="S108" s="167">
        <f t="shared" si="29"/>
        <v>0</v>
      </c>
      <c r="T108" s="168"/>
      <c r="U108" s="168"/>
      <c r="V108" s="171"/>
      <c r="Z108">
        <v>0</v>
      </c>
    </row>
    <row r="109" spans="1:26" ht="24.9" customHeight="1" x14ac:dyDescent="0.3">
      <c r="A109" s="169"/>
      <c r="B109" s="164" t="s">
        <v>149</v>
      </c>
      <c r="C109" s="170" t="s">
        <v>293</v>
      </c>
      <c r="D109" s="164" t="s">
        <v>294</v>
      </c>
      <c r="E109" s="164" t="s">
        <v>188</v>
      </c>
      <c r="F109" s="165">
        <v>0.30599999999999999</v>
      </c>
      <c r="G109" s="166">
        <v>0</v>
      </c>
      <c r="H109" s="166">
        <v>0</v>
      </c>
      <c r="I109" s="166">
        <f t="shared" si="24"/>
        <v>0</v>
      </c>
      <c r="J109" s="164">
        <f t="shared" si="25"/>
        <v>0</v>
      </c>
      <c r="K109" s="167">
        <f t="shared" si="26"/>
        <v>0</v>
      </c>
      <c r="L109" s="167">
        <f t="shared" si="27"/>
        <v>0</v>
      </c>
      <c r="M109" s="167">
        <f t="shared" si="28"/>
        <v>0</v>
      </c>
      <c r="N109" s="167">
        <v>0</v>
      </c>
      <c r="O109" s="167"/>
      <c r="P109" s="171">
        <v>1.20296</v>
      </c>
      <c r="Q109" s="171"/>
      <c r="R109" s="171">
        <v>1.20296</v>
      </c>
      <c r="S109" s="167">
        <f t="shared" si="29"/>
        <v>0.36799999999999999</v>
      </c>
      <c r="T109" s="168"/>
      <c r="U109" s="168"/>
      <c r="V109" s="171"/>
      <c r="Z109">
        <v>0</v>
      </c>
    </row>
    <row r="110" spans="1:26" ht="24.9" customHeight="1" x14ac:dyDescent="0.3">
      <c r="A110" s="169"/>
      <c r="B110" s="164" t="s">
        <v>149</v>
      </c>
      <c r="C110" s="170" t="s">
        <v>295</v>
      </c>
      <c r="D110" s="164" t="s">
        <v>296</v>
      </c>
      <c r="E110" s="164" t="s">
        <v>113</v>
      </c>
      <c r="F110" s="165">
        <v>7.74</v>
      </c>
      <c r="G110" s="166">
        <v>0</v>
      </c>
      <c r="H110" s="166">
        <v>0</v>
      </c>
      <c r="I110" s="166">
        <f t="shared" si="24"/>
        <v>0</v>
      </c>
      <c r="J110" s="164">
        <f t="shared" si="25"/>
        <v>0</v>
      </c>
      <c r="K110" s="167">
        <f t="shared" si="26"/>
        <v>0</v>
      </c>
      <c r="L110" s="167">
        <f t="shared" si="27"/>
        <v>0</v>
      </c>
      <c r="M110" s="167">
        <f t="shared" si="28"/>
        <v>0</v>
      </c>
      <c r="N110" s="167">
        <v>0</v>
      </c>
      <c r="O110" s="167"/>
      <c r="P110" s="171">
        <v>1.837</v>
      </c>
      <c r="Q110" s="171"/>
      <c r="R110" s="171">
        <v>1.837</v>
      </c>
      <c r="S110" s="167">
        <f t="shared" si="29"/>
        <v>14.218</v>
      </c>
      <c r="T110" s="168"/>
      <c r="U110" s="168"/>
      <c r="V110" s="171"/>
      <c r="Z110">
        <v>0</v>
      </c>
    </row>
    <row r="111" spans="1:26" ht="24.9" customHeight="1" x14ac:dyDescent="0.3">
      <c r="A111" s="169"/>
      <c r="B111" s="164" t="s">
        <v>149</v>
      </c>
      <c r="C111" s="170" t="s">
        <v>297</v>
      </c>
      <c r="D111" s="164" t="s">
        <v>298</v>
      </c>
      <c r="E111" s="164" t="s">
        <v>271</v>
      </c>
      <c r="F111" s="165">
        <v>276.16000000000003</v>
      </c>
      <c r="G111" s="166">
        <v>0</v>
      </c>
      <c r="H111" s="166">
        <v>0</v>
      </c>
      <c r="I111" s="166">
        <f t="shared" si="24"/>
        <v>0</v>
      </c>
      <c r="J111" s="164">
        <f t="shared" si="25"/>
        <v>0</v>
      </c>
      <c r="K111" s="167">
        <f t="shared" si="26"/>
        <v>0</v>
      </c>
      <c r="L111" s="167">
        <f t="shared" si="27"/>
        <v>0</v>
      </c>
      <c r="M111" s="167">
        <f t="shared" si="28"/>
        <v>0</v>
      </c>
      <c r="N111" s="167">
        <v>0</v>
      </c>
      <c r="O111" s="167"/>
      <c r="P111" s="171"/>
      <c r="Q111" s="171"/>
      <c r="R111" s="171"/>
      <c r="S111" s="167">
        <f t="shared" si="29"/>
        <v>0</v>
      </c>
      <c r="T111" s="168"/>
      <c r="U111" s="168"/>
      <c r="V111" s="171"/>
      <c r="Z111">
        <v>0</v>
      </c>
    </row>
    <row r="112" spans="1:26" ht="24.9" customHeight="1" x14ac:dyDescent="0.3">
      <c r="A112" s="169"/>
      <c r="B112" s="164" t="s">
        <v>149</v>
      </c>
      <c r="C112" s="170" t="s">
        <v>299</v>
      </c>
      <c r="D112" s="164" t="s">
        <v>300</v>
      </c>
      <c r="E112" s="164" t="s">
        <v>128</v>
      </c>
      <c r="F112" s="165">
        <v>14.23</v>
      </c>
      <c r="G112" s="166">
        <v>0</v>
      </c>
      <c r="H112" s="166">
        <v>0</v>
      </c>
      <c r="I112" s="166">
        <f t="shared" si="24"/>
        <v>0</v>
      </c>
      <c r="J112" s="164">
        <f t="shared" si="25"/>
        <v>0</v>
      </c>
      <c r="K112" s="167">
        <f t="shared" si="26"/>
        <v>0</v>
      </c>
      <c r="L112" s="167">
        <f t="shared" si="27"/>
        <v>0</v>
      </c>
      <c r="M112" s="167">
        <f t="shared" si="28"/>
        <v>0</v>
      </c>
      <c r="N112" s="167">
        <v>0</v>
      </c>
      <c r="O112" s="167"/>
      <c r="P112" s="171">
        <v>8.004E-2</v>
      </c>
      <c r="Q112" s="171"/>
      <c r="R112" s="171">
        <v>8.004E-2</v>
      </c>
      <c r="S112" s="167">
        <f t="shared" si="29"/>
        <v>1.139</v>
      </c>
      <c r="T112" s="168"/>
      <c r="U112" s="168"/>
      <c r="V112" s="171"/>
      <c r="Z112">
        <v>0</v>
      </c>
    </row>
    <row r="113" spans="1:26" ht="24.9" customHeight="1" x14ac:dyDescent="0.3">
      <c r="A113" s="169"/>
      <c r="B113" s="164" t="s">
        <v>149</v>
      </c>
      <c r="C113" s="170" t="s">
        <v>301</v>
      </c>
      <c r="D113" s="164" t="s">
        <v>302</v>
      </c>
      <c r="E113" s="164" t="s">
        <v>128</v>
      </c>
      <c r="F113" s="165">
        <v>276.16000000000003</v>
      </c>
      <c r="G113" s="166">
        <v>0</v>
      </c>
      <c r="H113" s="166">
        <v>0</v>
      </c>
      <c r="I113" s="166">
        <f t="shared" si="24"/>
        <v>0</v>
      </c>
      <c r="J113" s="164">
        <f t="shared" si="25"/>
        <v>0</v>
      </c>
      <c r="K113" s="167">
        <f t="shared" si="26"/>
        <v>0</v>
      </c>
      <c r="L113" s="167">
        <f t="shared" si="27"/>
        <v>0</v>
      </c>
      <c r="M113" s="167">
        <f t="shared" si="28"/>
        <v>0</v>
      </c>
      <c r="N113" s="167">
        <v>0</v>
      </c>
      <c r="O113" s="167"/>
      <c r="P113" s="171"/>
      <c r="Q113" s="171"/>
      <c r="R113" s="171"/>
      <c r="S113" s="167">
        <f t="shared" si="29"/>
        <v>0</v>
      </c>
      <c r="T113" s="168"/>
      <c r="U113" s="168"/>
      <c r="V113" s="171"/>
      <c r="Z113">
        <v>0</v>
      </c>
    </row>
    <row r="114" spans="1:26" ht="24.9" customHeight="1" x14ac:dyDescent="0.3">
      <c r="A114" s="169"/>
      <c r="B114" s="164" t="s">
        <v>149</v>
      </c>
      <c r="C114" s="170" t="s">
        <v>303</v>
      </c>
      <c r="D114" s="164" t="s">
        <v>304</v>
      </c>
      <c r="E114" s="164" t="s">
        <v>128</v>
      </c>
      <c r="F114" s="165">
        <v>29.5</v>
      </c>
      <c r="G114" s="166">
        <v>0</v>
      </c>
      <c r="H114" s="166">
        <v>0</v>
      </c>
      <c r="I114" s="166">
        <f t="shared" si="24"/>
        <v>0</v>
      </c>
      <c r="J114" s="164">
        <f t="shared" si="25"/>
        <v>0</v>
      </c>
      <c r="K114" s="167">
        <f t="shared" si="26"/>
        <v>0</v>
      </c>
      <c r="L114" s="167">
        <f t="shared" si="27"/>
        <v>0</v>
      </c>
      <c r="M114" s="167">
        <f t="shared" si="28"/>
        <v>0</v>
      </c>
      <c r="N114" s="167">
        <v>0</v>
      </c>
      <c r="O114" s="167"/>
      <c r="P114" s="171">
        <v>0.24674000000000001</v>
      </c>
      <c r="Q114" s="171"/>
      <c r="R114" s="171">
        <v>0.24674000000000001</v>
      </c>
      <c r="S114" s="167">
        <f t="shared" si="29"/>
        <v>7.2789999999999999</v>
      </c>
      <c r="T114" s="168"/>
      <c r="U114" s="168"/>
      <c r="V114" s="171"/>
      <c r="Z114">
        <v>0</v>
      </c>
    </row>
    <row r="115" spans="1:26" ht="24.9" customHeight="1" x14ac:dyDescent="0.3">
      <c r="A115" s="169"/>
      <c r="B115" s="164" t="s">
        <v>149</v>
      </c>
      <c r="C115" s="170" t="s">
        <v>305</v>
      </c>
      <c r="D115" s="164" t="s">
        <v>306</v>
      </c>
      <c r="E115" s="164" t="s">
        <v>173</v>
      </c>
      <c r="F115" s="165">
        <v>10</v>
      </c>
      <c r="G115" s="166">
        <v>0</v>
      </c>
      <c r="H115" s="166">
        <v>0</v>
      </c>
      <c r="I115" s="166">
        <f t="shared" si="24"/>
        <v>0</v>
      </c>
      <c r="J115" s="164">
        <f t="shared" si="25"/>
        <v>0</v>
      </c>
      <c r="K115" s="167">
        <f t="shared" si="26"/>
        <v>0</v>
      </c>
      <c r="L115" s="167">
        <f t="shared" si="27"/>
        <v>0</v>
      </c>
      <c r="M115" s="167">
        <f t="shared" si="28"/>
        <v>0</v>
      </c>
      <c r="N115" s="167">
        <v>0</v>
      </c>
      <c r="O115" s="167"/>
      <c r="P115" s="171">
        <v>3.567E-2</v>
      </c>
      <c r="Q115" s="171"/>
      <c r="R115" s="171">
        <v>3.567E-2</v>
      </c>
      <c r="S115" s="167">
        <f t="shared" si="29"/>
        <v>0.35699999999999998</v>
      </c>
      <c r="T115" s="168"/>
      <c r="U115" s="168"/>
      <c r="V115" s="171"/>
      <c r="Z115">
        <v>0</v>
      </c>
    </row>
    <row r="116" spans="1:26" ht="24.9" customHeight="1" x14ac:dyDescent="0.3">
      <c r="A116" s="169"/>
      <c r="B116" s="164" t="s">
        <v>149</v>
      </c>
      <c r="C116" s="170" t="s">
        <v>307</v>
      </c>
      <c r="D116" s="164" t="s">
        <v>308</v>
      </c>
      <c r="E116" s="164" t="s">
        <v>173</v>
      </c>
      <c r="F116" s="165">
        <v>2</v>
      </c>
      <c r="G116" s="166">
        <v>0</v>
      </c>
      <c r="H116" s="166">
        <v>0</v>
      </c>
      <c r="I116" s="166">
        <f t="shared" si="24"/>
        <v>0</v>
      </c>
      <c r="J116" s="164">
        <f t="shared" si="25"/>
        <v>0</v>
      </c>
      <c r="K116" s="167">
        <f t="shared" si="26"/>
        <v>0</v>
      </c>
      <c r="L116" s="167">
        <f t="shared" si="27"/>
        <v>0</v>
      </c>
      <c r="M116" s="167">
        <f t="shared" si="28"/>
        <v>0</v>
      </c>
      <c r="N116" s="167">
        <v>0</v>
      </c>
      <c r="O116" s="167"/>
      <c r="P116" s="171">
        <v>5.2810000000000003E-2</v>
      </c>
      <c r="Q116" s="171"/>
      <c r="R116" s="171">
        <v>5.2810000000000003E-2</v>
      </c>
      <c r="S116" s="167">
        <f t="shared" si="29"/>
        <v>0.106</v>
      </c>
      <c r="T116" s="168"/>
      <c r="U116" s="168"/>
      <c r="V116" s="171"/>
      <c r="Z116">
        <v>0</v>
      </c>
    </row>
    <row r="117" spans="1:26" ht="24.9" customHeight="1" x14ac:dyDescent="0.3">
      <c r="A117" s="169"/>
      <c r="B117" s="164" t="s">
        <v>149</v>
      </c>
      <c r="C117" s="170" t="s">
        <v>309</v>
      </c>
      <c r="D117" s="164" t="s">
        <v>310</v>
      </c>
      <c r="E117" s="164" t="s">
        <v>173</v>
      </c>
      <c r="F117" s="165">
        <v>1</v>
      </c>
      <c r="G117" s="166">
        <v>0</v>
      </c>
      <c r="H117" s="166">
        <v>0</v>
      </c>
      <c r="I117" s="166">
        <f t="shared" si="24"/>
        <v>0</v>
      </c>
      <c r="J117" s="164">
        <f t="shared" si="25"/>
        <v>0</v>
      </c>
      <c r="K117" s="167">
        <f t="shared" si="26"/>
        <v>0</v>
      </c>
      <c r="L117" s="167">
        <f t="shared" si="27"/>
        <v>0</v>
      </c>
      <c r="M117" s="167">
        <f t="shared" si="28"/>
        <v>0</v>
      </c>
      <c r="N117" s="167">
        <v>0</v>
      </c>
      <c r="O117" s="167"/>
      <c r="P117" s="171">
        <v>7.8980000000000009E-2</v>
      </c>
      <c r="Q117" s="171"/>
      <c r="R117" s="171">
        <v>7.8980000000000009E-2</v>
      </c>
      <c r="S117" s="167">
        <f t="shared" si="29"/>
        <v>7.9000000000000001E-2</v>
      </c>
      <c r="T117" s="168"/>
      <c r="U117" s="168"/>
      <c r="V117" s="171"/>
      <c r="Z117">
        <v>0</v>
      </c>
    </row>
    <row r="118" spans="1:26" ht="24.9" customHeight="1" x14ac:dyDescent="0.3">
      <c r="A118" s="169"/>
      <c r="B118" s="164" t="s">
        <v>149</v>
      </c>
      <c r="C118" s="170" t="s">
        <v>311</v>
      </c>
      <c r="D118" s="164" t="s">
        <v>312</v>
      </c>
      <c r="E118" s="164" t="s">
        <v>173</v>
      </c>
      <c r="F118" s="165">
        <v>28</v>
      </c>
      <c r="G118" s="166">
        <v>0</v>
      </c>
      <c r="H118" s="166">
        <v>0</v>
      </c>
      <c r="I118" s="166">
        <f t="shared" si="24"/>
        <v>0</v>
      </c>
      <c r="J118" s="164">
        <f t="shared" si="25"/>
        <v>0</v>
      </c>
      <c r="K118" s="167">
        <f t="shared" si="26"/>
        <v>0</v>
      </c>
      <c r="L118" s="167">
        <f t="shared" si="27"/>
        <v>0</v>
      </c>
      <c r="M118" s="167">
        <f t="shared" si="28"/>
        <v>0</v>
      </c>
      <c r="N118" s="167">
        <v>0</v>
      </c>
      <c r="O118" s="167"/>
      <c r="P118" s="171">
        <v>1.7500000000000002E-2</v>
      </c>
      <c r="Q118" s="171"/>
      <c r="R118" s="171">
        <v>1.7500000000000002E-2</v>
      </c>
      <c r="S118" s="167">
        <f t="shared" si="29"/>
        <v>0.49</v>
      </c>
      <c r="T118" s="168"/>
      <c r="U118" s="168"/>
      <c r="V118" s="171"/>
      <c r="Z118">
        <v>0</v>
      </c>
    </row>
    <row r="119" spans="1:26" ht="24.9" customHeight="1" x14ac:dyDescent="0.3">
      <c r="A119" s="169"/>
      <c r="B119" s="164" t="s">
        <v>149</v>
      </c>
      <c r="C119" s="170" t="s">
        <v>313</v>
      </c>
      <c r="D119" s="164" t="s">
        <v>314</v>
      </c>
      <c r="E119" s="164" t="s">
        <v>173</v>
      </c>
      <c r="F119" s="165">
        <v>3</v>
      </c>
      <c r="G119" s="166">
        <v>0</v>
      </c>
      <c r="H119" s="166">
        <v>0</v>
      </c>
      <c r="I119" s="166">
        <f t="shared" si="24"/>
        <v>0</v>
      </c>
      <c r="J119" s="164">
        <f t="shared" si="25"/>
        <v>0</v>
      </c>
      <c r="K119" s="167">
        <f t="shared" si="26"/>
        <v>0</v>
      </c>
      <c r="L119" s="167">
        <f t="shared" si="27"/>
        <v>0</v>
      </c>
      <c r="M119" s="167">
        <f t="shared" si="28"/>
        <v>0</v>
      </c>
      <c r="N119" s="167">
        <v>0</v>
      </c>
      <c r="O119" s="167"/>
      <c r="P119" s="171">
        <v>3.4769999999999995E-2</v>
      </c>
      <c r="Q119" s="171"/>
      <c r="R119" s="171">
        <v>3.4769999999999995E-2</v>
      </c>
      <c r="S119" s="167">
        <f t="shared" si="29"/>
        <v>0.104</v>
      </c>
      <c r="T119" s="168"/>
      <c r="U119" s="168"/>
      <c r="V119" s="171"/>
      <c r="Z119">
        <v>0</v>
      </c>
    </row>
    <row r="120" spans="1:26" ht="24.9" customHeight="1" x14ac:dyDescent="0.3">
      <c r="A120" s="169"/>
      <c r="B120" s="164" t="s">
        <v>149</v>
      </c>
      <c r="C120" s="170" t="s">
        <v>315</v>
      </c>
      <c r="D120" s="164" t="s">
        <v>316</v>
      </c>
      <c r="E120" s="164" t="s">
        <v>159</v>
      </c>
      <c r="F120" s="165">
        <v>15</v>
      </c>
      <c r="G120" s="166">
        <v>0</v>
      </c>
      <c r="H120" s="166">
        <v>0</v>
      </c>
      <c r="I120" s="166">
        <f t="shared" si="24"/>
        <v>0</v>
      </c>
      <c r="J120" s="164">
        <f t="shared" si="25"/>
        <v>0</v>
      </c>
      <c r="K120" s="167">
        <f t="shared" si="26"/>
        <v>0</v>
      </c>
      <c r="L120" s="167">
        <f t="shared" si="27"/>
        <v>0</v>
      </c>
      <c r="M120" s="167">
        <f t="shared" si="28"/>
        <v>0</v>
      </c>
      <c r="N120" s="167">
        <v>0</v>
      </c>
      <c r="O120" s="167"/>
      <c r="P120" s="171">
        <v>7.9900000000000006E-3</v>
      </c>
      <c r="Q120" s="171"/>
      <c r="R120" s="171">
        <v>7.9900000000000006E-3</v>
      </c>
      <c r="S120" s="167">
        <f t="shared" si="29"/>
        <v>0.12</v>
      </c>
      <c r="T120" s="168"/>
      <c r="U120" s="168"/>
      <c r="V120" s="171"/>
      <c r="Z120">
        <v>0</v>
      </c>
    </row>
    <row r="121" spans="1:26" ht="24.9" customHeight="1" x14ac:dyDescent="0.3">
      <c r="A121" s="169"/>
      <c r="B121" s="164" t="s">
        <v>199</v>
      </c>
      <c r="C121" s="170" t="s">
        <v>317</v>
      </c>
      <c r="D121" s="164" t="s">
        <v>318</v>
      </c>
      <c r="E121" s="164" t="s">
        <v>128</v>
      </c>
      <c r="F121" s="165">
        <v>239.23</v>
      </c>
      <c r="G121" s="166">
        <v>0</v>
      </c>
      <c r="H121" s="166">
        <v>0</v>
      </c>
      <c r="I121" s="166">
        <f t="shared" si="24"/>
        <v>0</v>
      </c>
      <c r="J121" s="164">
        <f t="shared" si="25"/>
        <v>0</v>
      </c>
      <c r="K121" s="167">
        <f t="shared" si="26"/>
        <v>0</v>
      </c>
      <c r="L121" s="167">
        <f t="shared" si="27"/>
        <v>0</v>
      </c>
      <c r="M121" s="167">
        <f t="shared" si="28"/>
        <v>0</v>
      </c>
      <c r="N121" s="167">
        <v>0</v>
      </c>
      <c r="O121" s="167"/>
      <c r="P121" s="171">
        <v>2.0900000000000002E-2</v>
      </c>
      <c r="Q121" s="171"/>
      <c r="R121" s="171">
        <v>2.0900000000000002E-2</v>
      </c>
      <c r="S121" s="167">
        <f t="shared" si="29"/>
        <v>5</v>
      </c>
      <c r="T121" s="168"/>
      <c r="U121" s="168"/>
      <c r="V121" s="171"/>
      <c r="Z121">
        <v>0</v>
      </c>
    </row>
    <row r="122" spans="1:26" ht="24.9" customHeight="1" x14ac:dyDescent="0.3">
      <c r="A122" s="169"/>
      <c r="B122" s="164" t="s">
        <v>199</v>
      </c>
      <c r="C122" s="170" t="s">
        <v>319</v>
      </c>
      <c r="D122" s="164" t="s">
        <v>320</v>
      </c>
      <c r="E122" s="164" t="s">
        <v>128</v>
      </c>
      <c r="F122" s="165">
        <v>413.7</v>
      </c>
      <c r="G122" s="166">
        <v>0</v>
      </c>
      <c r="H122" s="166">
        <v>0</v>
      </c>
      <c r="I122" s="166">
        <f t="shared" si="24"/>
        <v>0</v>
      </c>
      <c r="J122" s="164">
        <f t="shared" si="25"/>
        <v>0</v>
      </c>
      <c r="K122" s="167">
        <f t="shared" si="26"/>
        <v>0</v>
      </c>
      <c r="L122" s="167">
        <f t="shared" si="27"/>
        <v>0</v>
      </c>
      <c r="M122" s="167">
        <f t="shared" si="28"/>
        <v>0</v>
      </c>
      <c r="N122" s="167">
        <v>0</v>
      </c>
      <c r="O122" s="167"/>
      <c r="P122" s="171">
        <v>1.9009999999999999E-2</v>
      </c>
      <c r="Q122" s="171"/>
      <c r="R122" s="171">
        <v>1.9009999999999999E-2</v>
      </c>
      <c r="S122" s="167">
        <f t="shared" si="29"/>
        <v>7.8639999999999999</v>
      </c>
      <c r="T122" s="168"/>
      <c r="U122" s="168"/>
      <c r="V122" s="171"/>
      <c r="Z122">
        <v>0</v>
      </c>
    </row>
    <row r="123" spans="1:26" ht="24.9" customHeight="1" x14ac:dyDescent="0.3">
      <c r="A123" s="178"/>
      <c r="B123" s="173" t="s">
        <v>321</v>
      </c>
      <c r="C123" s="179" t="s">
        <v>322</v>
      </c>
      <c r="D123" s="173" t="s">
        <v>323</v>
      </c>
      <c r="E123" s="173" t="s">
        <v>324</v>
      </c>
      <c r="F123" s="174">
        <v>11</v>
      </c>
      <c r="G123" s="175">
        <v>0</v>
      </c>
      <c r="H123" s="175">
        <v>0</v>
      </c>
      <c r="I123" s="175">
        <f t="shared" si="24"/>
        <v>0</v>
      </c>
      <c r="J123" s="173">
        <f t="shared" si="25"/>
        <v>0</v>
      </c>
      <c r="K123" s="176">
        <f t="shared" si="26"/>
        <v>0</v>
      </c>
      <c r="L123" s="176">
        <f t="shared" si="27"/>
        <v>0</v>
      </c>
      <c r="M123" s="176">
        <f t="shared" si="28"/>
        <v>0</v>
      </c>
      <c r="N123" s="176">
        <v>0</v>
      </c>
      <c r="O123" s="176"/>
      <c r="P123" s="180"/>
      <c r="Q123" s="180"/>
      <c r="R123" s="180"/>
      <c r="S123" s="176">
        <f t="shared" si="29"/>
        <v>0</v>
      </c>
      <c r="T123" s="177"/>
      <c r="U123" s="177"/>
      <c r="V123" s="180"/>
      <c r="Z123">
        <v>0</v>
      </c>
    </row>
    <row r="124" spans="1:26" ht="24.9" customHeight="1" x14ac:dyDescent="0.3">
      <c r="A124" s="178"/>
      <c r="B124" s="173" t="s">
        <v>321</v>
      </c>
      <c r="C124" s="179" t="s">
        <v>325</v>
      </c>
      <c r="D124" s="173" t="s">
        <v>326</v>
      </c>
      <c r="E124" s="173" t="s">
        <v>324</v>
      </c>
      <c r="F124" s="174">
        <v>3</v>
      </c>
      <c r="G124" s="175">
        <v>0</v>
      </c>
      <c r="H124" s="175">
        <v>0</v>
      </c>
      <c r="I124" s="175">
        <f t="shared" si="24"/>
        <v>0</v>
      </c>
      <c r="J124" s="173">
        <f t="shared" si="25"/>
        <v>0</v>
      </c>
      <c r="K124" s="176">
        <f t="shared" si="26"/>
        <v>0</v>
      </c>
      <c r="L124" s="176">
        <f t="shared" si="27"/>
        <v>0</v>
      </c>
      <c r="M124" s="176">
        <f t="shared" si="28"/>
        <v>0</v>
      </c>
      <c r="N124" s="176">
        <v>0</v>
      </c>
      <c r="O124" s="176"/>
      <c r="P124" s="180"/>
      <c r="Q124" s="180"/>
      <c r="R124" s="180"/>
      <c r="S124" s="176">
        <f t="shared" si="29"/>
        <v>0</v>
      </c>
      <c r="T124" s="177"/>
      <c r="U124" s="177"/>
      <c r="V124" s="180"/>
      <c r="Z124">
        <v>0</v>
      </c>
    </row>
    <row r="125" spans="1:26" ht="24.9" customHeight="1" x14ac:dyDescent="0.3">
      <c r="A125" s="178"/>
      <c r="B125" s="173" t="s">
        <v>321</v>
      </c>
      <c r="C125" s="179" t="s">
        <v>327</v>
      </c>
      <c r="D125" s="173" t="s">
        <v>328</v>
      </c>
      <c r="E125" s="173" t="s">
        <v>324</v>
      </c>
      <c r="F125" s="174">
        <v>8</v>
      </c>
      <c r="G125" s="175">
        <v>0</v>
      </c>
      <c r="H125" s="175">
        <v>0</v>
      </c>
      <c r="I125" s="175">
        <f t="shared" si="24"/>
        <v>0</v>
      </c>
      <c r="J125" s="173">
        <f t="shared" si="25"/>
        <v>0</v>
      </c>
      <c r="K125" s="176">
        <f t="shared" si="26"/>
        <v>0</v>
      </c>
      <c r="L125" s="176">
        <f t="shared" si="27"/>
        <v>0</v>
      </c>
      <c r="M125" s="176">
        <f t="shared" si="28"/>
        <v>0</v>
      </c>
      <c r="N125" s="176">
        <v>0</v>
      </c>
      <c r="O125" s="176"/>
      <c r="P125" s="180"/>
      <c r="Q125" s="180"/>
      <c r="R125" s="180"/>
      <c r="S125" s="176">
        <f t="shared" si="29"/>
        <v>0</v>
      </c>
      <c r="T125" s="177"/>
      <c r="U125" s="177"/>
      <c r="V125" s="180"/>
      <c r="Z125">
        <v>0</v>
      </c>
    </row>
    <row r="126" spans="1:26" ht="24.9" customHeight="1" x14ac:dyDescent="0.3">
      <c r="A126" s="178"/>
      <c r="B126" s="173" t="s">
        <v>321</v>
      </c>
      <c r="C126" s="179" t="s">
        <v>329</v>
      </c>
      <c r="D126" s="173" t="s">
        <v>330</v>
      </c>
      <c r="E126" s="173" t="s">
        <v>324</v>
      </c>
      <c r="F126" s="174">
        <v>5</v>
      </c>
      <c r="G126" s="175">
        <v>0</v>
      </c>
      <c r="H126" s="175">
        <v>0</v>
      </c>
      <c r="I126" s="175">
        <f t="shared" si="24"/>
        <v>0</v>
      </c>
      <c r="J126" s="173">
        <f t="shared" si="25"/>
        <v>0</v>
      </c>
      <c r="K126" s="176">
        <f t="shared" si="26"/>
        <v>0</v>
      </c>
      <c r="L126" s="176">
        <f t="shared" si="27"/>
        <v>0</v>
      </c>
      <c r="M126" s="176">
        <f t="shared" si="28"/>
        <v>0</v>
      </c>
      <c r="N126" s="176">
        <v>0</v>
      </c>
      <c r="O126" s="176"/>
      <c r="P126" s="180"/>
      <c r="Q126" s="180"/>
      <c r="R126" s="180"/>
      <c r="S126" s="176">
        <f t="shared" si="29"/>
        <v>0</v>
      </c>
      <c r="T126" s="177"/>
      <c r="U126" s="177"/>
      <c r="V126" s="180"/>
      <c r="Z126">
        <v>0</v>
      </c>
    </row>
    <row r="127" spans="1:26" ht="24.9" customHeight="1" x14ac:dyDescent="0.3">
      <c r="A127" s="178"/>
      <c r="B127" s="173" t="s">
        <v>321</v>
      </c>
      <c r="C127" s="179" t="s">
        <v>331</v>
      </c>
      <c r="D127" s="173" t="s">
        <v>332</v>
      </c>
      <c r="E127" s="173" t="s">
        <v>324</v>
      </c>
      <c r="F127" s="174">
        <v>2</v>
      </c>
      <c r="G127" s="175">
        <v>0</v>
      </c>
      <c r="H127" s="175">
        <v>0</v>
      </c>
      <c r="I127" s="175">
        <f t="shared" si="24"/>
        <v>0</v>
      </c>
      <c r="J127" s="173">
        <f t="shared" si="25"/>
        <v>0</v>
      </c>
      <c r="K127" s="176">
        <f t="shared" si="26"/>
        <v>0</v>
      </c>
      <c r="L127" s="176">
        <f t="shared" si="27"/>
        <v>0</v>
      </c>
      <c r="M127" s="176">
        <f t="shared" si="28"/>
        <v>0</v>
      </c>
      <c r="N127" s="176">
        <v>0</v>
      </c>
      <c r="O127" s="176"/>
      <c r="P127" s="180"/>
      <c r="Q127" s="180"/>
      <c r="R127" s="180"/>
      <c r="S127" s="176">
        <f t="shared" si="29"/>
        <v>0</v>
      </c>
      <c r="T127" s="177"/>
      <c r="U127" s="177"/>
      <c r="V127" s="180"/>
      <c r="Z127">
        <v>0</v>
      </c>
    </row>
    <row r="128" spans="1:26" x14ac:dyDescent="0.3">
      <c r="A128" s="148"/>
      <c r="B128" s="148"/>
      <c r="C128" s="163">
        <v>6</v>
      </c>
      <c r="D128" s="163" t="s">
        <v>73</v>
      </c>
      <c r="E128" s="148"/>
      <c r="F128" s="162"/>
      <c r="G128" s="151">
        <f>ROUND((SUM(L87:L127))/1,2)</f>
        <v>0</v>
      </c>
      <c r="H128" s="151">
        <f>ROUND((SUM(M87:M127))/1,2)</f>
        <v>0</v>
      </c>
      <c r="I128" s="151">
        <f>ROUND((SUM(I87:I127))/1,2)</f>
        <v>0</v>
      </c>
      <c r="J128" s="148"/>
      <c r="K128" s="148"/>
      <c r="L128" s="148">
        <f>ROUND((SUM(L87:L127))/1,2)</f>
        <v>0</v>
      </c>
      <c r="M128" s="148">
        <f>ROUND((SUM(M87:M127))/1,2)</f>
        <v>0</v>
      </c>
      <c r="N128" s="148"/>
      <c r="O128" s="148"/>
      <c r="P128" s="172"/>
      <c r="Q128" s="148"/>
      <c r="R128" s="148"/>
      <c r="S128" s="172">
        <f>ROUND((SUM(S87:S127))/1,2)</f>
        <v>83.03</v>
      </c>
      <c r="T128" s="145"/>
      <c r="U128" s="145"/>
      <c r="V128" s="2">
        <f>ROUND((SUM(V87:V127))/1,2)</f>
        <v>0</v>
      </c>
      <c r="W128" s="145"/>
      <c r="X128" s="145"/>
      <c r="Y128" s="145"/>
      <c r="Z128" s="145"/>
    </row>
    <row r="129" spans="1:26" x14ac:dyDescent="0.3">
      <c r="A129" s="1"/>
      <c r="B129" s="1"/>
      <c r="C129" s="1"/>
      <c r="D129" s="1"/>
      <c r="E129" s="1"/>
      <c r="F129" s="158"/>
      <c r="G129" s="141"/>
      <c r="H129" s="141"/>
      <c r="I129" s="141"/>
      <c r="J129" s="1"/>
      <c r="K129" s="1"/>
      <c r="L129" s="1"/>
      <c r="M129" s="1"/>
      <c r="N129" s="1"/>
      <c r="O129" s="1"/>
      <c r="P129" s="1"/>
      <c r="Q129" s="1"/>
      <c r="R129" s="1"/>
      <c r="S129" s="1"/>
      <c r="V129" s="1"/>
    </row>
    <row r="130" spans="1:26" x14ac:dyDescent="0.3">
      <c r="A130" s="148"/>
      <c r="B130" s="148"/>
      <c r="C130" s="163">
        <v>9</v>
      </c>
      <c r="D130" s="163" t="s">
        <v>74</v>
      </c>
      <c r="E130" s="148"/>
      <c r="F130" s="162"/>
      <c r="G130" s="149"/>
      <c r="H130" s="149"/>
      <c r="I130" s="149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5"/>
      <c r="U130" s="145"/>
      <c r="V130" s="148"/>
      <c r="W130" s="145"/>
      <c r="X130" s="145"/>
      <c r="Y130" s="145"/>
      <c r="Z130" s="145"/>
    </row>
    <row r="131" spans="1:26" ht="24.9" customHeight="1" x14ac:dyDescent="0.3">
      <c r="A131" s="169"/>
      <c r="B131" s="164" t="s">
        <v>333</v>
      </c>
      <c r="C131" s="170" t="s">
        <v>334</v>
      </c>
      <c r="D131" s="164" t="s">
        <v>335</v>
      </c>
      <c r="E131" s="164" t="s">
        <v>128</v>
      </c>
      <c r="F131" s="165">
        <v>147.44</v>
      </c>
      <c r="G131" s="166">
        <v>0</v>
      </c>
      <c r="H131" s="166">
        <v>0</v>
      </c>
      <c r="I131" s="166">
        <f t="shared" ref="I131:I162" si="30">ROUND(F131*(G131+H131),2)</f>
        <v>0</v>
      </c>
      <c r="J131" s="164">
        <f t="shared" ref="J131:J162" si="31">ROUND(F131*(N131),2)</f>
        <v>0</v>
      </c>
      <c r="K131" s="167">
        <f t="shared" ref="K131:K162" si="32">ROUND(F131*(O131),2)</f>
        <v>0</v>
      </c>
      <c r="L131" s="167">
        <f t="shared" ref="L131:L162" si="33">ROUND(F131*(G131),2)</f>
        <v>0</v>
      </c>
      <c r="M131" s="167">
        <f t="shared" ref="M131:M162" si="34">ROUND(F131*(H131),2)</f>
        <v>0</v>
      </c>
      <c r="N131" s="167">
        <v>0</v>
      </c>
      <c r="O131" s="167"/>
      <c r="P131" s="171">
        <v>2.572E-2</v>
      </c>
      <c r="Q131" s="171"/>
      <c r="R131" s="171">
        <v>2.572E-2</v>
      </c>
      <c r="S131" s="167">
        <f t="shared" ref="S131:S162" si="35">ROUND(F131*(P131),3)</f>
        <v>3.7919999999999998</v>
      </c>
      <c r="T131" s="168"/>
      <c r="U131" s="168"/>
      <c r="V131" s="171"/>
      <c r="Z131">
        <v>0</v>
      </c>
    </row>
    <row r="132" spans="1:26" ht="24.9" customHeight="1" x14ac:dyDescent="0.3">
      <c r="A132" s="169"/>
      <c r="B132" s="164" t="s">
        <v>333</v>
      </c>
      <c r="C132" s="170" t="s">
        <v>336</v>
      </c>
      <c r="D132" s="164" t="s">
        <v>337</v>
      </c>
      <c r="E132" s="164" t="s">
        <v>128</v>
      </c>
      <c r="F132" s="165">
        <v>147.44</v>
      </c>
      <c r="G132" s="166">
        <v>0</v>
      </c>
      <c r="H132" s="166">
        <v>0</v>
      </c>
      <c r="I132" s="166">
        <f t="shared" si="30"/>
        <v>0</v>
      </c>
      <c r="J132" s="164">
        <f t="shared" si="31"/>
        <v>0</v>
      </c>
      <c r="K132" s="167">
        <f t="shared" si="32"/>
        <v>0</v>
      </c>
      <c r="L132" s="167">
        <f t="shared" si="33"/>
        <v>0</v>
      </c>
      <c r="M132" s="167">
        <f t="shared" si="34"/>
        <v>0</v>
      </c>
      <c r="N132" s="167">
        <v>0</v>
      </c>
      <c r="O132" s="167"/>
      <c r="P132" s="171"/>
      <c r="Q132" s="171"/>
      <c r="R132" s="171"/>
      <c r="S132" s="167">
        <f t="shared" si="35"/>
        <v>0</v>
      </c>
      <c r="T132" s="168"/>
      <c r="U132" s="168"/>
      <c r="V132" s="171"/>
      <c r="Z132">
        <v>0</v>
      </c>
    </row>
    <row r="133" spans="1:26" ht="24.9" customHeight="1" x14ac:dyDescent="0.3">
      <c r="A133" s="169"/>
      <c r="B133" s="164" t="s">
        <v>333</v>
      </c>
      <c r="C133" s="170" t="s">
        <v>338</v>
      </c>
      <c r="D133" s="164" t="s">
        <v>339</v>
      </c>
      <c r="E133" s="164" t="s">
        <v>128</v>
      </c>
      <c r="F133" s="165">
        <v>2.4</v>
      </c>
      <c r="G133" s="166">
        <v>0</v>
      </c>
      <c r="H133" s="166">
        <v>0</v>
      </c>
      <c r="I133" s="166">
        <f t="shared" si="30"/>
        <v>0</v>
      </c>
      <c r="J133" s="164">
        <f t="shared" si="31"/>
        <v>0</v>
      </c>
      <c r="K133" s="167">
        <f t="shared" si="32"/>
        <v>0</v>
      </c>
      <c r="L133" s="167">
        <f t="shared" si="33"/>
        <v>0</v>
      </c>
      <c r="M133" s="167">
        <f t="shared" si="34"/>
        <v>0</v>
      </c>
      <c r="N133" s="167">
        <v>0</v>
      </c>
      <c r="O133" s="167"/>
      <c r="P133" s="171">
        <v>1.92E-3</v>
      </c>
      <c r="Q133" s="171"/>
      <c r="R133" s="171">
        <v>1.92E-3</v>
      </c>
      <c r="S133" s="167">
        <f t="shared" si="35"/>
        <v>5.0000000000000001E-3</v>
      </c>
      <c r="T133" s="168"/>
      <c r="U133" s="168"/>
      <c r="V133" s="171"/>
      <c r="Z133">
        <v>0</v>
      </c>
    </row>
    <row r="134" spans="1:26" ht="24.9" customHeight="1" x14ac:dyDescent="0.3">
      <c r="A134" s="169"/>
      <c r="B134" s="164" t="s">
        <v>333</v>
      </c>
      <c r="C134" s="170" t="s">
        <v>340</v>
      </c>
      <c r="D134" s="164" t="s">
        <v>341</v>
      </c>
      <c r="E134" s="164" t="s">
        <v>128</v>
      </c>
      <c r="F134" s="165">
        <v>147.44</v>
      </c>
      <c r="G134" s="166">
        <v>0</v>
      </c>
      <c r="H134" s="166">
        <v>0</v>
      </c>
      <c r="I134" s="166">
        <f t="shared" si="30"/>
        <v>0</v>
      </c>
      <c r="J134" s="164">
        <f t="shared" si="31"/>
        <v>0</v>
      </c>
      <c r="K134" s="167">
        <f t="shared" si="32"/>
        <v>0</v>
      </c>
      <c r="L134" s="167">
        <f t="shared" si="33"/>
        <v>0</v>
      </c>
      <c r="M134" s="167">
        <f t="shared" si="34"/>
        <v>0</v>
      </c>
      <c r="N134" s="167">
        <v>0</v>
      </c>
      <c r="O134" s="167"/>
      <c r="P134" s="171">
        <v>5.0000000000000002E-5</v>
      </c>
      <c r="Q134" s="171"/>
      <c r="R134" s="171">
        <v>5.0000000000000002E-5</v>
      </c>
      <c r="S134" s="167">
        <f t="shared" si="35"/>
        <v>7.0000000000000001E-3</v>
      </c>
      <c r="T134" s="168"/>
      <c r="U134" s="168"/>
      <c r="V134" s="171"/>
      <c r="Z134">
        <v>0</v>
      </c>
    </row>
    <row r="135" spans="1:26" ht="24.9" customHeight="1" x14ac:dyDescent="0.3">
      <c r="A135" s="169"/>
      <c r="B135" s="164" t="s">
        <v>342</v>
      </c>
      <c r="C135" s="170" t="s">
        <v>343</v>
      </c>
      <c r="D135" s="164" t="s">
        <v>344</v>
      </c>
      <c r="E135" s="164" t="s">
        <v>128</v>
      </c>
      <c r="F135" s="165">
        <v>147.44</v>
      </c>
      <c r="G135" s="166">
        <v>0</v>
      </c>
      <c r="H135" s="166">
        <v>0</v>
      </c>
      <c r="I135" s="166">
        <f t="shared" si="30"/>
        <v>0</v>
      </c>
      <c r="J135" s="164">
        <f t="shared" si="31"/>
        <v>0</v>
      </c>
      <c r="K135" s="167">
        <f t="shared" si="32"/>
        <v>0</v>
      </c>
      <c r="L135" s="167">
        <f t="shared" si="33"/>
        <v>0</v>
      </c>
      <c r="M135" s="167">
        <f t="shared" si="34"/>
        <v>0</v>
      </c>
      <c r="N135" s="167">
        <v>0</v>
      </c>
      <c r="O135" s="167"/>
      <c r="P135" s="171">
        <v>2.572E-2</v>
      </c>
      <c r="Q135" s="171"/>
      <c r="R135" s="171">
        <v>2.572E-2</v>
      </c>
      <c r="S135" s="167">
        <f t="shared" si="35"/>
        <v>3.7919999999999998</v>
      </c>
      <c r="T135" s="168"/>
      <c r="U135" s="168"/>
      <c r="V135" s="171"/>
      <c r="Z135">
        <v>0</v>
      </c>
    </row>
    <row r="136" spans="1:26" ht="24.9" customHeight="1" x14ac:dyDescent="0.3">
      <c r="A136" s="169"/>
      <c r="B136" s="164" t="s">
        <v>342</v>
      </c>
      <c r="C136" s="170" t="s">
        <v>345</v>
      </c>
      <c r="D136" s="164" t="s">
        <v>346</v>
      </c>
      <c r="E136" s="164" t="s">
        <v>128</v>
      </c>
      <c r="F136" s="165">
        <v>147.44</v>
      </c>
      <c r="G136" s="166">
        <v>0</v>
      </c>
      <c r="H136" s="166">
        <v>0</v>
      </c>
      <c r="I136" s="166">
        <f t="shared" si="30"/>
        <v>0</v>
      </c>
      <c r="J136" s="164">
        <f t="shared" si="31"/>
        <v>0</v>
      </c>
      <c r="K136" s="167">
        <f t="shared" si="32"/>
        <v>0</v>
      </c>
      <c r="L136" s="167">
        <f t="shared" si="33"/>
        <v>0</v>
      </c>
      <c r="M136" s="167">
        <f t="shared" si="34"/>
        <v>0</v>
      </c>
      <c r="N136" s="167">
        <v>0</v>
      </c>
      <c r="O136" s="167"/>
      <c r="P136" s="171"/>
      <c r="Q136" s="171"/>
      <c r="R136" s="171"/>
      <c r="S136" s="167">
        <f t="shared" si="35"/>
        <v>0</v>
      </c>
      <c r="T136" s="168"/>
      <c r="U136" s="168"/>
      <c r="V136" s="171"/>
      <c r="Z136">
        <v>0</v>
      </c>
    </row>
    <row r="137" spans="1:26" ht="24.9" customHeight="1" x14ac:dyDescent="0.3">
      <c r="A137" s="169"/>
      <c r="B137" s="164" t="s">
        <v>149</v>
      </c>
      <c r="C137" s="170" t="s">
        <v>347</v>
      </c>
      <c r="D137" s="164" t="s">
        <v>348</v>
      </c>
      <c r="E137" s="164" t="s">
        <v>128</v>
      </c>
      <c r="F137" s="165">
        <v>35.85</v>
      </c>
      <c r="G137" s="166">
        <v>0</v>
      </c>
      <c r="H137" s="166">
        <v>0</v>
      </c>
      <c r="I137" s="166">
        <f t="shared" si="30"/>
        <v>0</v>
      </c>
      <c r="J137" s="164">
        <f t="shared" si="31"/>
        <v>0</v>
      </c>
      <c r="K137" s="167">
        <f t="shared" si="32"/>
        <v>0</v>
      </c>
      <c r="L137" s="167">
        <f t="shared" si="33"/>
        <v>0</v>
      </c>
      <c r="M137" s="167">
        <f t="shared" si="34"/>
        <v>0</v>
      </c>
      <c r="N137" s="167">
        <v>0</v>
      </c>
      <c r="O137" s="167"/>
      <c r="P137" s="171">
        <v>6.3000000000000003E-4</v>
      </c>
      <c r="Q137" s="171"/>
      <c r="R137" s="171">
        <v>6.3000000000000003E-4</v>
      </c>
      <c r="S137" s="167">
        <f t="shared" si="35"/>
        <v>2.3E-2</v>
      </c>
      <c r="T137" s="168"/>
      <c r="U137" s="168"/>
      <c r="V137" s="171"/>
      <c r="Z137">
        <v>0</v>
      </c>
    </row>
    <row r="138" spans="1:26" ht="24.9" customHeight="1" x14ac:dyDescent="0.3">
      <c r="A138" s="169"/>
      <c r="B138" s="164" t="s">
        <v>149</v>
      </c>
      <c r="C138" s="170" t="s">
        <v>349</v>
      </c>
      <c r="D138" s="164" t="s">
        <v>350</v>
      </c>
      <c r="E138" s="164" t="s">
        <v>173</v>
      </c>
      <c r="F138" s="165">
        <v>40</v>
      </c>
      <c r="G138" s="166">
        <v>0</v>
      </c>
      <c r="H138" s="166">
        <v>0</v>
      </c>
      <c r="I138" s="166">
        <f t="shared" si="30"/>
        <v>0</v>
      </c>
      <c r="J138" s="164">
        <f t="shared" si="31"/>
        <v>0</v>
      </c>
      <c r="K138" s="167">
        <f t="shared" si="32"/>
        <v>0</v>
      </c>
      <c r="L138" s="167">
        <f t="shared" si="33"/>
        <v>0</v>
      </c>
      <c r="M138" s="167">
        <f t="shared" si="34"/>
        <v>0</v>
      </c>
      <c r="N138" s="167">
        <v>0</v>
      </c>
      <c r="O138" s="167"/>
      <c r="P138" s="171">
        <v>1.056E-2</v>
      </c>
      <c r="Q138" s="171"/>
      <c r="R138" s="171">
        <v>1.056E-2</v>
      </c>
      <c r="S138" s="167">
        <f t="shared" si="35"/>
        <v>0.42199999999999999</v>
      </c>
      <c r="T138" s="168"/>
      <c r="U138" s="168"/>
      <c r="V138" s="171"/>
      <c r="Z138">
        <v>0</v>
      </c>
    </row>
    <row r="139" spans="1:26" ht="24.9" customHeight="1" x14ac:dyDescent="0.3">
      <c r="A139" s="169"/>
      <c r="B139" s="164" t="s">
        <v>351</v>
      </c>
      <c r="C139" s="170" t="s">
        <v>352</v>
      </c>
      <c r="D139" s="164" t="s">
        <v>353</v>
      </c>
      <c r="E139" s="164" t="s">
        <v>128</v>
      </c>
      <c r="F139" s="165">
        <v>53.76</v>
      </c>
      <c r="G139" s="166">
        <v>0</v>
      </c>
      <c r="H139" s="166">
        <v>0</v>
      </c>
      <c r="I139" s="166">
        <f t="shared" si="30"/>
        <v>0</v>
      </c>
      <c r="J139" s="164">
        <f t="shared" si="31"/>
        <v>0</v>
      </c>
      <c r="K139" s="167">
        <f t="shared" si="32"/>
        <v>0</v>
      </c>
      <c r="L139" s="167">
        <f t="shared" si="33"/>
        <v>0</v>
      </c>
      <c r="M139" s="167">
        <f t="shared" si="34"/>
        <v>0</v>
      </c>
      <c r="N139" s="167">
        <v>0</v>
      </c>
      <c r="O139" s="167"/>
      <c r="P139" s="171"/>
      <c r="Q139" s="171"/>
      <c r="R139" s="171"/>
      <c r="S139" s="167">
        <f t="shared" si="35"/>
        <v>0</v>
      </c>
      <c r="T139" s="168"/>
      <c r="U139" s="168"/>
      <c r="V139" s="171"/>
      <c r="Z139">
        <v>0</v>
      </c>
    </row>
    <row r="140" spans="1:26" ht="24.9" customHeight="1" x14ac:dyDescent="0.3">
      <c r="A140" s="169"/>
      <c r="B140" s="164" t="s">
        <v>351</v>
      </c>
      <c r="C140" s="170" t="s">
        <v>354</v>
      </c>
      <c r="D140" s="164" t="s">
        <v>355</v>
      </c>
      <c r="E140" s="164" t="s">
        <v>271</v>
      </c>
      <c r="F140" s="165">
        <v>15.25</v>
      </c>
      <c r="G140" s="166">
        <v>0</v>
      </c>
      <c r="H140" s="166">
        <v>0</v>
      </c>
      <c r="I140" s="166">
        <f t="shared" si="30"/>
        <v>0</v>
      </c>
      <c r="J140" s="164">
        <f t="shared" si="31"/>
        <v>0</v>
      </c>
      <c r="K140" s="167">
        <f t="shared" si="32"/>
        <v>0</v>
      </c>
      <c r="L140" s="167">
        <f t="shared" si="33"/>
        <v>0</v>
      </c>
      <c r="M140" s="167">
        <f t="shared" si="34"/>
        <v>0</v>
      </c>
      <c r="N140" s="167">
        <v>0</v>
      </c>
      <c r="O140" s="167"/>
      <c r="P140" s="171"/>
      <c r="Q140" s="171"/>
      <c r="R140" s="171"/>
      <c r="S140" s="167">
        <f t="shared" si="35"/>
        <v>0</v>
      </c>
      <c r="T140" s="168"/>
      <c r="U140" s="168"/>
      <c r="V140" s="171"/>
      <c r="Z140">
        <v>0</v>
      </c>
    </row>
    <row r="141" spans="1:26" ht="35.1" customHeight="1" x14ac:dyDescent="0.3">
      <c r="A141" s="169"/>
      <c r="B141" s="164" t="s">
        <v>351</v>
      </c>
      <c r="C141" s="170" t="s">
        <v>356</v>
      </c>
      <c r="D141" s="164" t="s">
        <v>357</v>
      </c>
      <c r="E141" s="164" t="s">
        <v>113</v>
      </c>
      <c r="F141" s="165">
        <v>3.88</v>
      </c>
      <c r="G141" s="166">
        <v>0</v>
      </c>
      <c r="H141" s="166">
        <v>0</v>
      </c>
      <c r="I141" s="166">
        <f t="shared" si="30"/>
        <v>0</v>
      </c>
      <c r="J141" s="164">
        <f t="shared" si="31"/>
        <v>0</v>
      </c>
      <c r="K141" s="167">
        <f t="shared" si="32"/>
        <v>0</v>
      </c>
      <c r="L141" s="167">
        <f t="shared" si="33"/>
        <v>0</v>
      </c>
      <c r="M141" s="167">
        <f t="shared" si="34"/>
        <v>0</v>
      </c>
      <c r="N141" s="167">
        <v>0</v>
      </c>
      <c r="O141" s="167"/>
      <c r="P141" s="171"/>
      <c r="Q141" s="171"/>
      <c r="R141" s="171"/>
      <c r="S141" s="167">
        <f t="shared" si="35"/>
        <v>0</v>
      </c>
      <c r="T141" s="168"/>
      <c r="U141" s="168"/>
      <c r="V141" s="171"/>
      <c r="Z141">
        <v>0</v>
      </c>
    </row>
    <row r="142" spans="1:26" ht="24.9" customHeight="1" x14ac:dyDescent="0.3">
      <c r="A142" s="169"/>
      <c r="B142" s="164" t="s">
        <v>351</v>
      </c>
      <c r="C142" s="170" t="s">
        <v>358</v>
      </c>
      <c r="D142" s="164" t="s">
        <v>359</v>
      </c>
      <c r="E142" s="164" t="s">
        <v>271</v>
      </c>
      <c r="F142" s="165">
        <v>15.53</v>
      </c>
      <c r="G142" s="166">
        <v>0</v>
      </c>
      <c r="H142" s="166">
        <v>0</v>
      </c>
      <c r="I142" s="166">
        <f t="shared" si="30"/>
        <v>0</v>
      </c>
      <c r="J142" s="164">
        <f t="shared" si="31"/>
        <v>0</v>
      </c>
      <c r="K142" s="167">
        <f t="shared" si="32"/>
        <v>0</v>
      </c>
      <c r="L142" s="167">
        <f t="shared" si="33"/>
        <v>0</v>
      </c>
      <c r="M142" s="167">
        <f t="shared" si="34"/>
        <v>0</v>
      </c>
      <c r="N142" s="167">
        <v>0</v>
      </c>
      <c r="O142" s="167"/>
      <c r="P142" s="171"/>
      <c r="Q142" s="171"/>
      <c r="R142" s="171"/>
      <c r="S142" s="167">
        <f t="shared" si="35"/>
        <v>0</v>
      </c>
      <c r="T142" s="168"/>
      <c r="U142" s="168"/>
      <c r="V142" s="171"/>
      <c r="Z142">
        <v>0</v>
      </c>
    </row>
    <row r="143" spans="1:26" ht="24.9" customHeight="1" x14ac:dyDescent="0.3">
      <c r="A143" s="169"/>
      <c r="B143" s="164" t="s">
        <v>351</v>
      </c>
      <c r="C143" s="170" t="s">
        <v>360</v>
      </c>
      <c r="D143" s="164" t="s">
        <v>361</v>
      </c>
      <c r="E143" s="164" t="s">
        <v>271</v>
      </c>
      <c r="F143" s="165">
        <v>15.53</v>
      </c>
      <c r="G143" s="166">
        <v>0</v>
      </c>
      <c r="H143" s="166">
        <v>0</v>
      </c>
      <c r="I143" s="166">
        <f t="shared" si="30"/>
        <v>0</v>
      </c>
      <c r="J143" s="164">
        <f t="shared" si="31"/>
        <v>0</v>
      </c>
      <c r="K143" s="167">
        <f t="shared" si="32"/>
        <v>0</v>
      </c>
      <c r="L143" s="167">
        <f t="shared" si="33"/>
        <v>0</v>
      </c>
      <c r="M143" s="167">
        <f t="shared" si="34"/>
        <v>0</v>
      </c>
      <c r="N143" s="167">
        <v>0</v>
      </c>
      <c r="O143" s="167"/>
      <c r="P143" s="171"/>
      <c r="Q143" s="171"/>
      <c r="R143" s="171"/>
      <c r="S143" s="167">
        <f t="shared" si="35"/>
        <v>0</v>
      </c>
      <c r="T143" s="168"/>
      <c r="U143" s="168"/>
      <c r="V143" s="171"/>
      <c r="Z143">
        <v>0</v>
      </c>
    </row>
    <row r="144" spans="1:26" ht="24.9" customHeight="1" x14ac:dyDescent="0.3">
      <c r="A144" s="169"/>
      <c r="B144" s="164" t="s">
        <v>351</v>
      </c>
      <c r="C144" s="170" t="s">
        <v>362</v>
      </c>
      <c r="D144" s="164" t="s">
        <v>363</v>
      </c>
      <c r="E144" s="164" t="s">
        <v>128</v>
      </c>
      <c r="F144" s="165">
        <v>1.22</v>
      </c>
      <c r="G144" s="166">
        <v>0</v>
      </c>
      <c r="H144" s="166">
        <v>0</v>
      </c>
      <c r="I144" s="166">
        <f t="shared" si="30"/>
        <v>0</v>
      </c>
      <c r="J144" s="164">
        <f t="shared" si="31"/>
        <v>0</v>
      </c>
      <c r="K144" s="167">
        <f t="shared" si="32"/>
        <v>0</v>
      </c>
      <c r="L144" s="167">
        <f t="shared" si="33"/>
        <v>0</v>
      </c>
      <c r="M144" s="167">
        <f t="shared" si="34"/>
        <v>0</v>
      </c>
      <c r="N144" s="167">
        <v>0</v>
      </c>
      <c r="O144" s="167"/>
      <c r="P144" s="171"/>
      <c r="Q144" s="171"/>
      <c r="R144" s="171"/>
      <c r="S144" s="167">
        <f t="shared" si="35"/>
        <v>0</v>
      </c>
      <c r="T144" s="168"/>
      <c r="U144" s="168"/>
      <c r="V144" s="171"/>
      <c r="Z144">
        <v>0</v>
      </c>
    </row>
    <row r="145" spans="1:26" ht="24.9" customHeight="1" x14ac:dyDescent="0.3">
      <c r="A145" s="169"/>
      <c r="B145" s="164" t="s">
        <v>351</v>
      </c>
      <c r="C145" s="170" t="s">
        <v>364</v>
      </c>
      <c r="D145" s="164" t="s">
        <v>365</v>
      </c>
      <c r="E145" s="164" t="s">
        <v>128</v>
      </c>
      <c r="F145" s="165">
        <v>7.81</v>
      </c>
      <c r="G145" s="166">
        <v>0</v>
      </c>
      <c r="H145" s="166">
        <v>0</v>
      </c>
      <c r="I145" s="166">
        <f t="shared" si="30"/>
        <v>0</v>
      </c>
      <c r="J145" s="164">
        <f t="shared" si="31"/>
        <v>0</v>
      </c>
      <c r="K145" s="167">
        <f t="shared" si="32"/>
        <v>0</v>
      </c>
      <c r="L145" s="167">
        <f t="shared" si="33"/>
        <v>0</v>
      </c>
      <c r="M145" s="167">
        <f t="shared" si="34"/>
        <v>0</v>
      </c>
      <c r="N145" s="167">
        <v>0</v>
      </c>
      <c r="O145" s="167"/>
      <c r="P145" s="171"/>
      <c r="Q145" s="171"/>
      <c r="R145" s="171"/>
      <c r="S145" s="167">
        <f t="shared" si="35"/>
        <v>0</v>
      </c>
      <c r="T145" s="168"/>
      <c r="U145" s="168"/>
      <c r="V145" s="171"/>
      <c r="Z145">
        <v>0</v>
      </c>
    </row>
    <row r="146" spans="1:26" ht="24.9" customHeight="1" x14ac:dyDescent="0.3">
      <c r="A146" s="169"/>
      <c r="B146" s="164" t="s">
        <v>351</v>
      </c>
      <c r="C146" s="170" t="s">
        <v>366</v>
      </c>
      <c r="D146" s="164" t="s">
        <v>367</v>
      </c>
      <c r="E146" s="164" t="s">
        <v>173</v>
      </c>
      <c r="F146" s="165">
        <v>28</v>
      </c>
      <c r="G146" s="166">
        <v>0</v>
      </c>
      <c r="H146" s="166">
        <v>0</v>
      </c>
      <c r="I146" s="166">
        <f t="shared" si="30"/>
        <v>0</v>
      </c>
      <c r="J146" s="164">
        <f t="shared" si="31"/>
        <v>0</v>
      </c>
      <c r="K146" s="167">
        <f t="shared" si="32"/>
        <v>0</v>
      </c>
      <c r="L146" s="167">
        <f t="shared" si="33"/>
        <v>0</v>
      </c>
      <c r="M146" s="167">
        <f t="shared" si="34"/>
        <v>0</v>
      </c>
      <c r="N146" s="167">
        <v>0</v>
      </c>
      <c r="O146" s="167"/>
      <c r="P146" s="171"/>
      <c r="Q146" s="171"/>
      <c r="R146" s="171"/>
      <c r="S146" s="167">
        <f t="shared" si="35"/>
        <v>0</v>
      </c>
      <c r="T146" s="168"/>
      <c r="U146" s="168"/>
      <c r="V146" s="171"/>
      <c r="Z146">
        <v>0</v>
      </c>
    </row>
    <row r="147" spans="1:26" ht="24.9" customHeight="1" x14ac:dyDescent="0.3">
      <c r="A147" s="169"/>
      <c r="B147" s="164" t="s">
        <v>351</v>
      </c>
      <c r="C147" s="170" t="s">
        <v>368</v>
      </c>
      <c r="D147" s="164" t="s">
        <v>369</v>
      </c>
      <c r="E147" s="164" t="s">
        <v>128</v>
      </c>
      <c r="F147" s="165">
        <v>7.31</v>
      </c>
      <c r="G147" s="166">
        <v>0</v>
      </c>
      <c r="H147" s="166">
        <v>0</v>
      </c>
      <c r="I147" s="166">
        <f t="shared" si="30"/>
        <v>0</v>
      </c>
      <c r="J147" s="164">
        <f t="shared" si="31"/>
        <v>0</v>
      </c>
      <c r="K147" s="167">
        <f t="shared" si="32"/>
        <v>0</v>
      </c>
      <c r="L147" s="167">
        <f t="shared" si="33"/>
        <v>0</v>
      </c>
      <c r="M147" s="167">
        <f t="shared" si="34"/>
        <v>0</v>
      </c>
      <c r="N147" s="167">
        <v>0</v>
      </c>
      <c r="O147" s="167"/>
      <c r="P147" s="171"/>
      <c r="Q147" s="171"/>
      <c r="R147" s="171"/>
      <c r="S147" s="167">
        <f t="shared" si="35"/>
        <v>0</v>
      </c>
      <c r="T147" s="168"/>
      <c r="U147" s="168"/>
      <c r="V147" s="171"/>
      <c r="Z147">
        <v>0</v>
      </c>
    </row>
    <row r="148" spans="1:26" ht="24.9" customHeight="1" x14ac:dyDescent="0.3">
      <c r="A148" s="169"/>
      <c r="B148" s="164" t="s">
        <v>351</v>
      </c>
      <c r="C148" s="170" t="s">
        <v>370</v>
      </c>
      <c r="D148" s="164" t="s">
        <v>371</v>
      </c>
      <c r="E148" s="164" t="s">
        <v>128</v>
      </c>
      <c r="F148" s="165">
        <v>14.53</v>
      </c>
      <c r="G148" s="166">
        <v>0</v>
      </c>
      <c r="H148" s="166">
        <v>0</v>
      </c>
      <c r="I148" s="166">
        <f t="shared" si="30"/>
        <v>0</v>
      </c>
      <c r="J148" s="164">
        <f t="shared" si="31"/>
        <v>0</v>
      </c>
      <c r="K148" s="167">
        <f t="shared" si="32"/>
        <v>0</v>
      </c>
      <c r="L148" s="167">
        <f t="shared" si="33"/>
        <v>0</v>
      </c>
      <c r="M148" s="167">
        <f t="shared" si="34"/>
        <v>0</v>
      </c>
      <c r="N148" s="167">
        <v>0</v>
      </c>
      <c r="O148" s="167"/>
      <c r="P148" s="171"/>
      <c r="Q148" s="171"/>
      <c r="R148" s="171"/>
      <c r="S148" s="167">
        <f t="shared" si="35"/>
        <v>0</v>
      </c>
      <c r="T148" s="168"/>
      <c r="U148" s="168"/>
      <c r="V148" s="171"/>
      <c r="Z148">
        <v>0</v>
      </c>
    </row>
    <row r="149" spans="1:26" ht="24.9" customHeight="1" x14ac:dyDescent="0.3">
      <c r="A149" s="169"/>
      <c r="B149" s="164" t="s">
        <v>351</v>
      </c>
      <c r="C149" s="170" t="s">
        <v>372</v>
      </c>
      <c r="D149" s="164" t="s">
        <v>373</v>
      </c>
      <c r="E149" s="164" t="s">
        <v>271</v>
      </c>
      <c r="F149" s="165">
        <v>33.4</v>
      </c>
      <c r="G149" s="166">
        <v>0</v>
      </c>
      <c r="H149" s="166">
        <v>0</v>
      </c>
      <c r="I149" s="166">
        <f t="shared" si="30"/>
        <v>0</v>
      </c>
      <c r="J149" s="164">
        <f t="shared" si="31"/>
        <v>0</v>
      </c>
      <c r="K149" s="167">
        <f t="shared" si="32"/>
        <v>0</v>
      </c>
      <c r="L149" s="167">
        <f t="shared" si="33"/>
        <v>0</v>
      </c>
      <c r="M149" s="167">
        <f t="shared" si="34"/>
        <v>0</v>
      </c>
      <c r="N149" s="167">
        <v>0</v>
      </c>
      <c r="O149" s="167"/>
      <c r="P149" s="171"/>
      <c r="Q149" s="171"/>
      <c r="R149" s="171"/>
      <c r="S149" s="167">
        <f t="shared" si="35"/>
        <v>0</v>
      </c>
      <c r="T149" s="168"/>
      <c r="U149" s="168"/>
      <c r="V149" s="171"/>
      <c r="Z149">
        <v>0</v>
      </c>
    </row>
    <row r="150" spans="1:26" ht="24.9" customHeight="1" x14ac:dyDescent="0.3">
      <c r="A150" s="169"/>
      <c r="B150" s="164" t="s">
        <v>351</v>
      </c>
      <c r="C150" s="170" t="s">
        <v>374</v>
      </c>
      <c r="D150" s="164" t="s">
        <v>375</v>
      </c>
      <c r="E150" s="164" t="s">
        <v>271</v>
      </c>
      <c r="F150" s="165">
        <v>8.6999999999999993</v>
      </c>
      <c r="G150" s="166">
        <v>0</v>
      </c>
      <c r="H150" s="166">
        <v>0</v>
      </c>
      <c r="I150" s="166">
        <f t="shared" si="30"/>
        <v>0</v>
      </c>
      <c r="J150" s="164">
        <f t="shared" si="31"/>
        <v>0</v>
      </c>
      <c r="K150" s="167">
        <f t="shared" si="32"/>
        <v>0</v>
      </c>
      <c r="L150" s="167">
        <f t="shared" si="33"/>
        <v>0</v>
      </c>
      <c r="M150" s="167">
        <f t="shared" si="34"/>
        <v>0</v>
      </c>
      <c r="N150" s="167">
        <v>0</v>
      </c>
      <c r="O150" s="167"/>
      <c r="P150" s="171"/>
      <c r="Q150" s="171"/>
      <c r="R150" s="171"/>
      <c r="S150" s="167">
        <f t="shared" si="35"/>
        <v>0</v>
      </c>
      <c r="T150" s="168"/>
      <c r="U150" s="168"/>
      <c r="V150" s="171"/>
      <c r="Z150">
        <v>0</v>
      </c>
    </row>
    <row r="151" spans="1:26" ht="24.9" customHeight="1" x14ac:dyDescent="0.3">
      <c r="A151" s="169"/>
      <c r="B151" s="164" t="s">
        <v>351</v>
      </c>
      <c r="C151" s="170" t="s">
        <v>376</v>
      </c>
      <c r="D151" s="164" t="s">
        <v>377</v>
      </c>
      <c r="E151" s="164" t="s">
        <v>113</v>
      </c>
      <c r="F151" s="165">
        <v>0.93</v>
      </c>
      <c r="G151" s="166">
        <v>0</v>
      </c>
      <c r="H151" s="166">
        <v>0</v>
      </c>
      <c r="I151" s="166">
        <f t="shared" si="30"/>
        <v>0</v>
      </c>
      <c r="J151" s="164">
        <f t="shared" si="31"/>
        <v>0</v>
      </c>
      <c r="K151" s="167">
        <f t="shared" si="32"/>
        <v>0</v>
      </c>
      <c r="L151" s="167">
        <f t="shared" si="33"/>
        <v>0</v>
      </c>
      <c r="M151" s="167">
        <f t="shared" si="34"/>
        <v>0</v>
      </c>
      <c r="N151" s="167">
        <v>0</v>
      </c>
      <c r="O151" s="167"/>
      <c r="P151" s="171"/>
      <c r="Q151" s="171"/>
      <c r="R151" s="171"/>
      <c r="S151" s="167">
        <f t="shared" si="35"/>
        <v>0</v>
      </c>
      <c r="T151" s="168"/>
      <c r="U151" s="168"/>
      <c r="V151" s="171"/>
      <c r="Z151">
        <v>0</v>
      </c>
    </row>
    <row r="152" spans="1:26" ht="24.9" customHeight="1" x14ac:dyDescent="0.3">
      <c r="A152" s="169"/>
      <c r="B152" s="164" t="s">
        <v>351</v>
      </c>
      <c r="C152" s="170" t="s">
        <v>378</v>
      </c>
      <c r="D152" s="164" t="s">
        <v>379</v>
      </c>
      <c r="E152" s="164" t="s">
        <v>173</v>
      </c>
      <c r="F152" s="165">
        <v>1</v>
      </c>
      <c r="G152" s="166">
        <v>0</v>
      </c>
      <c r="H152" s="166">
        <v>0</v>
      </c>
      <c r="I152" s="166">
        <f t="shared" si="30"/>
        <v>0</v>
      </c>
      <c r="J152" s="164">
        <f t="shared" si="31"/>
        <v>0</v>
      </c>
      <c r="K152" s="167">
        <f t="shared" si="32"/>
        <v>0</v>
      </c>
      <c r="L152" s="167">
        <f t="shared" si="33"/>
        <v>0</v>
      </c>
      <c r="M152" s="167">
        <f t="shared" si="34"/>
        <v>0</v>
      </c>
      <c r="N152" s="167">
        <v>0</v>
      </c>
      <c r="O152" s="167"/>
      <c r="P152" s="171"/>
      <c r="Q152" s="171"/>
      <c r="R152" s="171"/>
      <c r="S152" s="167">
        <f t="shared" si="35"/>
        <v>0</v>
      </c>
      <c r="T152" s="168"/>
      <c r="U152" s="168"/>
      <c r="V152" s="171"/>
      <c r="Z152">
        <v>0</v>
      </c>
    </row>
    <row r="153" spans="1:26" ht="24.9" customHeight="1" x14ac:dyDescent="0.3">
      <c r="A153" s="169"/>
      <c r="B153" s="164" t="s">
        <v>351</v>
      </c>
      <c r="C153" s="170" t="s">
        <v>380</v>
      </c>
      <c r="D153" s="164" t="s">
        <v>381</v>
      </c>
      <c r="E153" s="164" t="s">
        <v>113</v>
      </c>
      <c r="F153" s="165">
        <v>0.31</v>
      </c>
      <c r="G153" s="166">
        <v>0</v>
      </c>
      <c r="H153" s="166">
        <v>0</v>
      </c>
      <c r="I153" s="166">
        <f t="shared" si="30"/>
        <v>0</v>
      </c>
      <c r="J153" s="164">
        <f t="shared" si="31"/>
        <v>0</v>
      </c>
      <c r="K153" s="167">
        <f t="shared" si="32"/>
        <v>0</v>
      </c>
      <c r="L153" s="167">
        <f t="shared" si="33"/>
        <v>0</v>
      </c>
      <c r="M153" s="167">
        <f t="shared" si="34"/>
        <v>0</v>
      </c>
      <c r="N153" s="167">
        <v>0</v>
      </c>
      <c r="O153" s="167"/>
      <c r="P153" s="171"/>
      <c r="Q153" s="171"/>
      <c r="R153" s="171"/>
      <c r="S153" s="167">
        <f t="shared" si="35"/>
        <v>0</v>
      </c>
      <c r="T153" s="168"/>
      <c r="U153" s="168"/>
      <c r="V153" s="171"/>
      <c r="Z153">
        <v>0</v>
      </c>
    </row>
    <row r="154" spans="1:26" ht="24.9" customHeight="1" x14ac:dyDescent="0.3">
      <c r="A154" s="169"/>
      <c r="B154" s="164" t="s">
        <v>351</v>
      </c>
      <c r="C154" s="170" t="s">
        <v>382</v>
      </c>
      <c r="D154" s="164" t="s">
        <v>383</v>
      </c>
      <c r="E154" s="164" t="s">
        <v>113</v>
      </c>
      <c r="F154" s="165">
        <v>3.94</v>
      </c>
      <c r="G154" s="166">
        <v>0</v>
      </c>
      <c r="H154" s="166">
        <v>0</v>
      </c>
      <c r="I154" s="166">
        <f t="shared" si="30"/>
        <v>0</v>
      </c>
      <c r="J154" s="164">
        <f t="shared" si="31"/>
        <v>0</v>
      </c>
      <c r="K154" s="167">
        <f t="shared" si="32"/>
        <v>0</v>
      </c>
      <c r="L154" s="167">
        <f t="shared" si="33"/>
        <v>0</v>
      </c>
      <c r="M154" s="167">
        <f t="shared" si="34"/>
        <v>0</v>
      </c>
      <c r="N154" s="167">
        <v>0</v>
      </c>
      <c r="O154" s="167"/>
      <c r="P154" s="171"/>
      <c r="Q154" s="171"/>
      <c r="R154" s="171"/>
      <c r="S154" s="167">
        <f t="shared" si="35"/>
        <v>0</v>
      </c>
      <c r="T154" s="168"/>
      <c r="U154" s="168"/>
      <c r="V154" s="171"/>
      <c r="Z154">
        <v>0</v>
      </c>
    </row>
    <row r="155" spans="1:26" ht="24.9" customHeight="1" x14ac:dyDescent="0.3">
      <c r="A155" s="169"/>
      <c r="B155" s="164" t="s">
        <v>351</v>
      </c>
      <c r="C155" s="170" t="s">
        <v>384</v>
      </c>
      <c r="D155" s="164" t="s">
        <v>385</v>
      </c>
      <c r="E155" s="164" t="s">
        <v>173</v>
      </c>
      <c r="F155" s="165">
        <v>4</v>
      </c>
      <c r="G155" s="166">
        <v>0</v>
      </c>
      <c r="H155" s="166">
        <v>0</v>
      </c>
      <c r="I155" s="166">
        <f t="shared" si="30"/>
        <v>0</v>
      </c>
      <c r="J155" s="164">
        <f t="shared" si="31"/>
        <v>0</v>
      </c>
      <c r="K155" s="167">
        <f t="shared" si="32"/>
        <v>0</v>
      </c>
      <c r="L155" s="167">
        <f t="shared" si="33"/>
        <v>0</v>
      </c>
      <c r="M155" s="167">
        <f t="shared" si="34"/>
        <v>0</v>
      </c>
      <c r="N155" s="167">
        <v>0</v>
      </c>
      <c r="O155" s="167"/>
      <c r="P155" s="171"/>
      <c r="Q155" s="171"/>
      <c r="R155" s="171"/>
      <c r="S155" s="167">
        <f t="shared" si="35"/>
        <v>0</v>
      </c>
      <c r="T155" s="168"/>
      <c r="U155" s="168"/>
      <c r="V155" s="171"/>
      <c r="Z155">
        <v>0</v>
      </c>
    </row>
    <row r="156" spans="1:26" ht="24.9" customHeight="1" x14ac:dyDescent="0.3">
      <c r="A156" s="169"/>
      <c r="B156" s="164" t="s">
        <v>351</v>
      </c>
      <c r="C156" s="170" t="s">
        <v>386</v>
      </c>
      <c r="D156" s="164" t="s">
        <v>387</v>
      </c>
      <c r="E156" s="164" t="s">
        <v>159</v>
      </c>
      <c r="F156" s="165">
        <v>5.4</v>
      </c>
      <c r="G156" s="166">
        <v>0</v>
      </c>
      <c r="H156" s="166">
        <v>0</v>
      </c>
      <c r="I156" s="166">
        <f t="shared" si="30"/>
        <v>0</v>
      </c>
      <c r="J156" s="164">
        <f t="shared" si="31"/>
        <v>0</v>
      </c>
      <c r="K156" s="167">
        <f t="shared" si="32"/>
        <v>0</v>
      </c>
      <c r="L156" s="167">
        <f t="shared" si="33"/>
        <v>0</v>
      </c>
      <c r="M156" s="167">
        <f t="shared" si="34"/>
        <v>0</v>
      </c>
      <c r="N156" s="167">
        <v>0</v>
      </c>
      <c r="O156" s="167"/>
      <c r="P156" s="171"/>
      <c r="Q156" s="171"/>
      <c r="R156" s="171"/>
      <c r="S156" s="167">
        <f t="shared" si="35"/>
        <v>0</v>
      </c>
      <c r="T156" s="168"/>
      <c r="U156" s="168"/>
      <c r="V156" s="171"/>
      <c r="Z156">
        <v>0</v>
      </c>
    </row>
    <row r="157" spans="1:26" ht="24.9" customHeight="1" x14ac:dyDescent="0.3">
      <c r="A157" s="169"/>
      <c r="B157" s="164" t="s">
        <v>351</v>
      </c>
      <c r="C157" s="170" t="s">
        <v>388</v>
      </c>
      <c r="D157" s="164" t="s">
        <v>389</v>
      </c>
      <c r="E157" s="164" t="s">
        <v>159</v>
      </c>
      <c r="F157" s="165">
        <v>31.85</v>
      </c>
      <c r="G157" s="166">
        <v>0</v>
      </c>
      <c r="H157" s="166">
        <v>0</v>
      </c>
      <c r="I157" s="166">
        <f t="shared" si="30"/>
        <v>0</v>
      </c>
      <c r="J157" s="164">
        <f t="shared" si="31"/>
        <v>0</v>
      </c>
      <c r="K157" s="167">
        <f t="shared" si="32"/>
        <v>0</v>
      </c>
      <c r="L157" s="167">
        <f t="shared" si="33"/>
        <v>0</v>
      </c>
      <c r="M157" s="167">
        <f t="shared" si="34"/>
        <v>0</v>
      </c>
      <c r="N157" s="167">
        <v>0</v>
      </c>
      <c r="O157" s="167"/>
      <c r="P157" s="171"/>
      <c r="Q157" s="171"/>
      <c r="R157" s="171"/>
      <c r="S157" s="167">
        <f t="shared" si="35"/>
        <v>0</v>
      </c>
      <c r="T157" s="168"/>
      <c r="U157" s="168"/>
      <c r="V157" s="171"/>
      <c r="Z157">
        <v>0</v>
      </c>
    </row>
    <row r="158" spans="1:26" ht="24.9" customHeight="1" x14ac:dyDescent="0.3">
      <c r="A158" s="169"/>
      <c r="B158" s="164" t="s">
        <v>351</v>
      </c>
      <c r="C158" s="170" t="s">
        <v>390</v>
      </c>
      <c r="D158" s="164" t="s">
        <v>391</v>
      </c>
      <c r="E158" s="164" t="s">
        <v>284</v>
      </c>
      <c r="F158" s="165">
        <v>18.14</v>
      </c>
      <c r="G158" s="166">
        <v>0</v>
      </c>
      <c r="H158" s="166">
        <v>0</v>
      </c>
      <c r="I158" s="166">
        <f t="shared" si="30"/>
        <v>0</v>
      </c>
      <c r="J158" s="164">
        <f t="shared" si="31"/>
        <v>0</v>
      </c>
      <c r="K158" s="167">
        <f t="shared" si="32"/>
        <v>0</v>
      </c>
      <c r="L158" s="167">
        <f t="shared" si="33"/>
        <v>0</v>
      </c>
      <c r="M158" s="167">
        <f t="shared" si="34"/>
        <v>0</v>
      </c>
      <c r="N158" s="167">
        <v>0</v>
      </c>
      <c r="O158" s="167"/>
      <c r="P158" s="171"/>
      <c r="Q158" s="171"/>
      <c r="R158" s="171"/>
      <c r="S158" s="167">
        <f t="shared" si="35"/>
        <v>0</v>
      </c>
      <c r="T158" s="168"/>
      <c r="U158" s="168"/>
      <c r="V158" s="171"/>
      <c r="Z158">
        <v>0</v>
      </c>
    </row>
    <row r="159" spans="1:26" ht="24.9" customHeight="1" x14ac:dyDescent="0.3">
      <c r="A159" s="169"/>
      <c r="B159" s="164" t="s">
        <v>351</v>
      </c>
      <c r="C159" s="170" t="s">
        <v>392</v>
      </c>
      <c r="D159" s="164" t="s">
        <v>393</v>
      </c>
      <c r="E159" s="164" t="s">
        <v>128</v>
      </c>
      <c r="F159" s="165">
        <v>19.12</v>
      </c>
      <c r="G159" s="166">
        <v>0</v>
      </c>
      <c r="H159" s="166">
        <v>0</v>
      </c>
      <c r="I159" s="166">
        <f t="shared" si="30"/>
        <v>0</v>
      </c>
      <c r="J159" s="164">
        <f t="shared" si="31"/>
        <v>0</v>
      </c>
      <c r="K159" s="167">
        <f t="shared" si="32"/>
        <v>0</v>
      </c>
      <c r="L159" s="167">
        <f t="shared" si="33"/>
        <v>0</v>
      </c>
      <c r="M159" s="167">
        <f t="shared" si="34"/>
        <v>0</v>
      </c>
      <c r="N159" s="167">
        <v>0</v>
      </c>
      <c r="O159" s="167"/>
      <c r="P159" s="171"/>
      <c r="Q159" s="171"/>
      <c r="R159" s="171"/>
      <c r="S159" s="167">
        <f t="shared" si="35"/>
        <v>0</v>
      </c>
      <c r="T159" s="168"/>
      <c r="U159" s="168"/>
      <c r="V159" s="171"/>
      <c r="Z159">
        <v>0</v>
      </c>
    </row>
    <row r="160" spans="1:26" ht="24.9" customHeight="1" x14ac:dyDescent="0.3">
      <c r="A160" s="169"/>
      <c r="B160" s="164" t="s">
        <v>351</v>
      </c>
      <c r="C160" s="170" t="s">
        <v>394</v>
      </c>
      <c r="D160" s="164" t="s">
        <v>395</v>
      </c>
      <c r="E160" s="164" t="s">
        <v>188</v>
      </c>
      <c r="F160" s="165">
        <v>46.743000000000002</v>
      </c>
      <c r="G160" s="166">
        <v>0</v>
      </c>
      <c r="H160" s="166">
        <v>0</v>
      </c>
      <c r="I160" s="166">
        <f t="shared" si="30"/>
        <v>0</v>
      </c>
      <c r="J160" s="164">
        <f t="shared" si="31"/>
        <v>0</v>
      </c>
      <c r="K160" s="167">
        <f t="shared" si="32"/>
        <v>0</v>
      </c>
      <c r="L160" s="167">
        <f t="shared" si="33"/>
        <v>0</v>
      </c>
      <c r="M160" s="167">
        <f t="shared" si="34"/>
        <v>0</v>
      </c>
      <c r="N160" s="167">
        <v>0</v>
      </c>
      <c r="O160" s="167"/>
      <c r="P160" s="171"/>
      <c r="Q160" s="171"/>
      <c r="R160" s="171"/>
      <c r="S160" s="167">
        <f t="shared" si="35"/>
        <v>0</v>
      </c>
      <c r="T160" s="168"/>
      <c r="U160" s="168"/>
      <c r="V160" s="171"/>
      <c r="Z160">
        <v>0</v>
      </c>
    </row>
    <row r="161" spans="1:26" ht="24.9" customHeight="1" x14ac:dyDescent="0.3">
      <c r="A161" s="169"/>
      <c r="B161" s="164" t="s">
        <v>351</v>
      </c>
      <c r="C161" s="170" t="s">
        <v>396</v>
      </c>
      <c r="D161" s="164" t="s">
        <v>397</v>
      </c>
      <c r="E161" s="164" t="s">
        <v>188</v>
      </c>
      <c r="F161" s="165">
        <v>888.11699999999996</v>
      </c>
      <c r="G161" s="166">
        <v>0</v>
      </c>
      <c r="H161" s="166">
        <v>0</v>
      </c>
      <c r="I161" s="166">
        <f t="shared" si="30"/>
        <v>0</v>
      </c>
      <c r="J161" s="164">
        <f t="shared" si="31"/>
        <v>0</v>
      </c>
      <c r="K161" s="167">
        <f t="shared" si="32"/>
        <v>0</v>
      </c>
      <c r="L161" s="167">
        <f t="shared" si="33"/>
        <v>0</v>
      </c>
      <c r="M161" s="167">
        <f t="shared" si="34"/>
        <v>0</v>
      </c>
      <c r="N161" s="167">
        <v>0</v>
      </c>
      <c r="O161" s="167"/>
      <c r="P161" s="171"/>
      <c r="Q161" s="171"/>
      <c r="R161" s="171"/>
      <c r="S161" s="167">
        <f t="shared" si="35"/>
        <v>0</v>
      </c>
      <c r="T161" s="168"/>
      <c r="U161" s="168"/>
      <c r="V161" s="171"/>
      <c r="Z161">
        <v>0</v>
      </c>
    </row>
    <row r="162" spans="1:26" ht="24.9" customHeight="1" x14ac:dyDescent="0.3">
      <c r="A162" s="169"/>
      <c r="B162" s="164" t="s">
        <v>351</v>
      </c>
      <c r="C162" s="170" t="s">
        <v>398</v>
      </c>
      <c r="D162" s="164" t="s">
        <v>399</v>
      </c>
      <c r="E162" s="164" t="s">
        <v>188</v>
      </c>
      <c r="F162" s="165">
        <v>46.743000000000002</v>
      </c>
      <c r="G162" s="166">
        <v>0</v>
      </c>
      <c r="H162" s="166">
        <v>0</v>
      </c>
      <c r="I162" s="166">
        <f t="shared" si="30"/>
        <v>0</v>
      </c>
      <c r="J162" s="164">
        <f t="shared" si="31"/>
        <v>0</v>
      </c>
      <c r="K162" s="167">
        <f t="shared" si="32"/>
        <v>0</v>
      </c>
      <c r="L162" s="167">
        <f t="shared" si="33"/>
        <v>0</v>
      </c>
      <c r="M162" s="167">
        <f t="shared" si="34"/>
        <v>0</v>
      </c>
      <c r="N162" s="167">
        <v>0</v>
      </c>
      <c r="O162" s="167"/>
      <c r="P162" s="171"/>
      <c r="Q162" s="171"/>
      <c r="R162" s="171"/>
      <c r="S162" s="167">
        <f t="shared" si="35"/>
        <v>0</v>
      </c>
      <c r="T162" s="168"/>
      <c r="U162" s="168"/>
      <c r="V162" s="171"/>
      <c r="Z162">
        <v>0</v>
      </c>
    </row>
    <row r="163" spans="1:26" ht="24.9" customHeight="1" x14ac:dyDescent="0.3">
      <c r="A163" s="169"/>
      <c r="B163" s="164" t="s">
        <v>351</v>
      </c>
      <c r="C163" s="170" t="s">
        <v>400</v>
      </c>
      <c r="D163" s="164" t="s">
        <v>401</v>
      </c>
      <c r="E163" s="164" t="s">
        <v>402</v>
      </c>
      <c r="F163" s="165">
        <v>46.743000000000002</v>
      </c>
      <c r="G163" s="166">
        <v>0</v>
      </c>
      <c r="H163" s="166">
        <v>0</v>
      </c>
      <c r="I163" s="166">
        <f t="shared" ref="I163:I194" si="36">ROUND(F163*(G163+H163),2)</f>
        <v>0</v>
      </c>
      <c r="J163" s="164">
        <f t="shared" ref="J163:J180" si="37">ROUND(F163*(N163),2)</f>
        <v>0</v>
      </c>
      <c r="K163" s="167">
        <f t="shared" ref="K163:K180" si="38">ROUND(F163*(O163),2)</f>
        <v>0</v>
      </c>
      <c r="L163" s="167">
        <f t="shared" ref="L163:L180" si="39">ROUND(F163*(G163),2)</f>
        <v>0</v>
      </c>
      <c r="M163" s="167">
        <f t="shared" ref="M163:M180" si="40">ROUND(F163*(H163),2)</f>
        <v>0</v>
      </c>
      <c r="N163" s="167">
        <v>0</v>
      </c>
      <c r="O163" s="167"/>
      <c r="P163" s="171"/>
      <c r="Q163" s="171"/>
      <c r="R163" s="171"/>
      <c r="S163" s="167">
        <f t="shared" ref="S163:S180" si="41">ROUND(F163*(P163),3)</f>
        <v>0</v>
      </c>
      <c r="T163" s="168"/>
      <c r="U163" s="168"/>
      <c r="V163" s="171"/>
      <c r="Z163">
        <v>0</v>
      </c>
    </row>
    <row r="164" spans="1:26" ht="24.9" customHeight="1" x14ac:dyDescent="0.3">
      <c r="A164" s="169"/>
      <c r="B164" s="164" t="s">
        <v>199</v>
      </c>
      <c r="C164" s="170" t="s">
        <v>403</v>
      </c>
      <c r="D164" s="164" t="s">
        <v>404</v>
      </c>
      <c r="E164" s="164" t="s">
        <v>128</v>
      </c>
      <c r="F164" s="165">
        <v>276.16000000000003</v>
      </c>
      <c r="G164" s="166">
        <v>0</v>
      </c>
      <c r="H164" s="166">
        <v>0</v>
      </c>
      <c r="I164" s="166">
        <f t="shared" si="36"/>
        <v>0</v>
      </c>
      <c r="J164" s="164">
        <f t="shared" si="37"/>
        <v>0</v>
      </c>
      <c r="K164" s="167">
        <f t="shared" si="38"/>
        <v>0</v>
      </c>
      <c r="L164" s="167">
        <f t="shared" si="39"/>
        <v>0</v>
      </c>
      <c r="M164" s="167">
        <f t="shared" si="40"/>
        <v>0</v>
      </c>
      <c r="N164" s="167">
        <v>0</v>
      </c>
      <c r="O164" s="167"/>
      <c r="P164" s="171">
        <v>2.0000000000000002E-5</v>
      </c>
      <c r="Q164" s="171"/>
      <c r="R164" s="171">
        <v>2.0000000000000002E-5</v>
      </c>
      <c r="S164" s="167">
        <f t="shared" si="41"/>
        <v>6.0000000000000001E-3</v>
      </c>
      <c r="T164" s="168"/>
      <c r="U164" s="168"/>
      <c r="V164" s="171"/>
      <c r="Z164">
        <v>0</v>
      </c>
    </row>
    <row r="165" spans="1:26" ht="24.9" customHeight="1" x14ac:dyDescent="0.3">
      <c r="A165" s="169"/>
      <c r="B165" s="164" t="s">
        <v>405</v>
      </c>
      <c r="C165" s="170" t="s">
        <v>406</v>
      </c>
      <c r="D165" s="164" t="s">
        <v>407</v>
      </c>
      <c r="E165" s="164" t="s">
        <v>159</v>
      </c>
      <c r="F165" s="165">
        <v>18.14</v>
      </c>
      <c r="G165" s="166">
        <v>0</v>
      </c>
      <c r="H165" s="166">
        <v>0</v>
      </c>
      <c r="I165" s="166">
        <f t="shared" si="36"/>
        <v>0</v>
      </c>
      <c r="J165" s="164">
        <f t="shared" si="37"/>
        <v>0</v>
      </c>
      <c r="K165" s="167">
        <f t="shared" si="38"/>
        <v>0</v>
      </c>
      <c r="L165" s="167">
        <f t="shared" si="39"/>
        <v>0</v>
      </c>
      <c r="M165" s="167">
        <f t="shared" si="40"/>
        <v>0</v>
      </c>
      <c r="N165" s="167">
        <v>0</v>
      </c>
      <c r="O165" s="167"/>
      <c r="P165" s="171"/>
      <c r="Q165" s="171"/>
      <c r="R165" s="171"/>
      <c r="S165" s="167">
        <f t="shared" si="41"/>
        <v>0</v>
      </c>
      <c r="T165" s="168"/>
      <c r="U165" s="168"/>
      <c r="V165" s="171"/>
      <c r="Z165">
        <v>0</v>
      </c>
    </row>
    <row r="166" spans="1:26" ht="24.9" customHeight="1" x14ac:dyDescent="0.3">
      <c r="A166" s="169"/>
      <c r="B166" s="164" t="s">
        <v>408</v>
      </c>
      <c r="C166" s="170" t="s">
        <v>409</v>
      </c>
      <c r="D166" s="164" t="s">
        <v>410</v>
      </c>
      <c r="E166" s="164" t="s">
        <v>128</v>
      </c>
      <c r="F166" s="165">
        <v>52.51</v>
      </c>
      <c r="G166" s="166">
        <v>0</v>
      </c>
      <c r="H166" s="166">
        <v>0</v>
      </c>
      <c r="I166" s="166">
        <f t="shared" si="36"/>
        <v>0</v>
      </c>
      <c r="J166" s="164">
        <f t="shared" si="37"/>
        <v>0</v>
      </c>
      <c r="K166" s="167">
        <f t="shared" si="38"/>
        <v>0</v>
      </c>
      <c r="L166" s="167">
        <f t="shared" si="39"/>
        <v>0</v>
      </c>
      <c r="M166" s="167">
        <f t="shared" si="40"/>
        <v>0</v>
      </c>
      <c r="N166" s="167">
        <v>0</v>
      </c>
      <c r="O166" s="167"/>
      <c r="P166" s="171"/>
      <c r="Q166" s="171"/>
      <c r="R166" s="171"/>
      <c r="S166" s="167">
        <f t="shared" si="41"/>
        <v>0</v>
      </c>
      <c r="T166" s="168"/>
      <c r="U166" s="168"/>
      <c r="V166" s="171"/>
      <c r="Z166">
        <v>0</v>
      </c>
    </row>
    <row r="167" spans="1:26" ht="24.9" customHeight="1" x14ac:dyDescent="0.3">
      <c r="A167" s="169"/>
      <c r="B167" s="164" t="s">
        <v>408</v>
      </c>
      <c r="C167" s="170" t="s">
        <v>411</v>
      </c>
      <c r="D167" s="164" t="s">
        <v>412</v>
      </c>
      <c r="E167" s="164" t="s">
        <v>128</v>
      </c>
      <c r="F167" s="165">
        <v>52.51</v>
      </c>
      <c r="G167" s="166">
        <v>0</v>
      </c>
      <c r="H167" s="166">
        <v>0</v>
      </c>
      <c r="I167" s="166">
        <f t="shared" si="36"/>
        <v>0</v>
      </c>
      <c r="J167" s="164">
        <f t="shared" si="37"/>
        <v>0</v>
      </c>
      <c r="K167" s="167">
        <f t="shared" si="38"/>
        <v>0</v>
      </c>
      <c r="L167" s="167">
        <f t="shared" si="39"/>
        <v>0</v>
      </c>
      <c r="M167" s="167">
        <f t="shared" si="40"/>
        <v>0</v>
      </c>
      <c r="N167" s="167">
        <v>0</v>
      </c>
      <c r="O167" s="167"/>
      <c r="P167" s="171"/>
      <c r="Q167" s="171"/>
      <c r="R167" s="171"/>
      <c r="S167" s="167">
        <f t="shared" si="41"/>
        <v>0</v>
      </c>
      <c r="T167" s="168"/>
      <c r="U167" s="168"/>
      <c r="V167" s="171"/>
      <c r="Z167">
        <v>0</v>
      </c>
    </row>
    <row r="168" spans="1:26" ht="24.9" customHeight="1" x14ac:dyDescent="0.3">
      <c r="A168" s="169"/>
      <c r="B168" s="164" t="s">
        <v>408</v>
      </c>
      <c r="C168" s="170" t="s">
        <v>413</v>
      </c>
      <c r="D168" s="164" t="s">
        <v>414</v>
      </c>
      <c r="E168" s="164" t="s">
        <v>128</v>
      </c>
      <c r="F168" s="165">
        <v>124.67</v>
      </c>
      <c r="G168" s="166">
        <v>0</v>
      </c>
      <c r="H168" s="166">
        <v>0</v>
      </c>
      <c r="I168" s="166">
        <f t="shared" si="36"/>
        <v>0</v>
      </c>
      <c r="J168" s="164">
        <f t="shared" si="37"/>
        <v>0</v>
      </c>
      <c r="K168" s="167">
        <f t="shared" si="38"/>
        <v>0</v>
      </c>
      <c r="L168" s="167">
        <f t="shared" si="39"/>
        <v>0</v>
      </c>
      <c r="M168" s="167">
        <f t="shared" si="40"/>
        <v>0</v>
      </c>
      <c r="N168" s="167">
        <v>0</v>
      </c>
      <c r="O168" s="167"/>
      <c r="P168" s="171"/>
      <c r="Q168" s="171"/>
      <c r="R168" s="171"/>
      <c r="S168" s="167">
        <f t="shared" si="41"/>
        <v>0</v>
      </c>
      <c r="T168" s="168"/>
      <c r="U168" s="168"/>
      <c r="V168" s="171"/>
      <c r="Z168">
        <v>0</v>
      </c>
    </row>
    <row r="169" spans="1:26" ht="24.9" customHeight="1" x14ac:dyDescent="0.3">
      <c r="A169" s="169"/>
      <c r="B169" s="164" t="s">
        <v>408</v>
      </c>
      <c r="C169" s="170" t="s">
        <v>415</v>
      </c>
      <c r="D169" s="164" t="s">
        <v>416</v>
      </c>
      <c r="E169" s="164" t="s">
        <v>128</v>
      </c>
      <c r="F169" s="165">
        <v>124.67</v>
      </c>
      <c r="G169" s="166">
        <v>0</v>
      </c>
      <c r="H169" s="166">
        <v>0</v>
      </c>
      <c r="I169" s="166">
        <f t="shared" si="36"/>
        <v>0</v>
      </c>
      <c r="J169" s="164">
        <f t="shared" si="37"/>
        <v>0</v>
      </c>
      <c r="K169" s="167">
        <f t="shared" si="38"/>
        <v>0</v>
      </c>
      <c r="L169" s="167">
        <f t="shared" si="39"/>
        <v>0</v>
      </c>
      <c r="M169" s="167">
        <f t="shared" si="40"/>
        <v>0</v>
      </c>
      <c r="N169" s="167">
        <v>0</v>
      </c>
      <c r="O169" s="167"/>
      <c r="P169" s="171"/>
      <c r="Q169" s="171"/>
      <c r="R169" s="171"/>
      <c r="S169" s="167">
        <f t="shared" si="41"/>
        <v>0</v>
      </c>
      <c r="T169" s="168"/>
      <c r="U169" s="168"/>
      <c r="V169" s="171"/>
      <c r="Z169">
        <v>0</v>
      </c>
    </row>
    <row r="170" spans="1:26" ht="24.9" customHeight="1" x14ac:dyDescent="0.3">
      <c r="A170" s="169"/>
      <c r="B170" s="164" t="s">
        <v>408</v>
      </c>
      <c r="C170" s="170" t="s">
        <v>417</v>
      </c>
      <c r="D170" s="164" t="s">
        <v>418</v>
      </c>
      <c r="E170" s="164" t="s">
        <v>284</v>
      </c>
      <c r="F170" s="165">
        <v>18.14</v>
      </c>
      <c r="G170" s="166">
        <v>0</v>
      </c>
      <c r="H170" s="166">
        <v>0</v>
      </c>
      <c r="I170" s="166">
        <f t="shared" si="36"/>
        <v>0</v>
      </c>
      <c r="J170" s="164">
        <f t="shared" si="37"/>
        <v>0</v>
      </c>
      <c r="K170" s="167">
        <f t="shared" si="38"/>
        <v>0</v>
      </c>
      <c r="L170" s="167">
        <f t="shared" si="39"/>
        <v>0</v>
      </c>
      <c r="M170" s="167">
        <f t="shared" si="40"/>
        <v>0</v>
      </c>
      <c r="N170" s="167">
        <v>0</v>
      </c>
      <c r="O170" s="167"/>
      <c r="P170" s="171"/>
      <c r="Q170" s="171"/>
      <c r="R170" s="171"/>
      <c r="S170" s="167">
        <f t="shared" si="41"/>
        <v>0</v>
      </c>
      <c r="T170" s="168"/>
      <c r="U170" s="168"/>
      <c r="V170" s="171"/>
      <c r="Z170">
        <v>0</v>
      </c>
    </row>
    <row r="171" spans="1:26" ht="24.9" customHeight="1" x14ac:dyDescent="0.3">
      <c r="A171" s="169"/>
      <c r="B171" s="164" t="s">
        <v>408</v>
      </c>
      <c r="C171" s="170" t="s">
        <v>419</v>
      </c>
      <c r="D171" s="164" t="s">
        <v>420</v>
      </c>
      <c r="E171" s="164" t="s">
        <v>421</v>
      </c>
      <c r="F171" s="165">
        <v>1</v>
      </c>
      <c r="G171" s="166">
        <v>0</v>
      </c>
      <c r="H171" s="166">
        <v>0</v>
      </c>
      <c r="I171" s="166">
        <f t="shared" si="36"/>
        <v>0</v>
      </c>
      <c r="J171" s="164">
        <f t="shared" si="37"/>
        <v>0</v>
      </c>
      <c r="K171" s="167">
        <f t="shared" si="38"/>
        <v>0</v>
      </c>
      <c r="L171" s="167">
        <f t="shared" si="39"/>
        <v>0</v>
      </c>
      <c r="M171" s="167">
        <f t="shared" si="40"/>
        <v>0</v>
      </c>
      <c r="N171" s="167">
        <v>0</v>
      </c>
      <c r="O171" s="167"/>
      <c r="P171" s="171"/>
      <c r="Q171" s="171"/>
      <c r="R171" s="171"/>
      <c r="S171" s="167">
        <f t="shared" si="41"/>
        <v>0</v>
      </c>
      <c r="T171" s="168"/>
      <c r="U171" s="168"/>
      <c r="V171" s="171"/>
      <c r="Z171">
        <v>0</v>
      </c>
    </row>
    <row r="172" spans="1:26" ht="24.9" customHeight="1" x14ac:dyDescent="0.3">
      <c r="A172" s="169"/>
      <c r="B172" s="164" t="s">
        <v>422</v>
      </c>
      <c r="C172" s="170" t="s">
        <v>423</v>
      </c>
      <c r="D172" s="164" t="s">
        <v>424</v>
      </c>
      <c r="E172" s="164" t="s">
        <v>271</v>
      </c>
      <c r="F172" s="165">
        <v>12.8</v>
      </c>
      <c r="G172" s="166">
        <v>0</v>
      </c>
      <c r="H172" s="166">
        <v>0</v>
      </c>
      <c r="I172" s="166">
        <f t="shared" si="36"/>
        <v>0</v>
      </c>
      <c r="J172" s="164">
        <f t="shared" si="37"/>
        <v>0</v>
      </c>
      <c r="K172" s="167">
        <f t="shared" si="38"/>
        <v>0</v>
      </c>
      <c r="L172" s="167">
        <f t="shared" si="39"/>
        <v>0</v>
      </c>
      <c r="M172" s="167">
        <f t="shared" si="40"/>
        <v>0</v>
      </c>
      <c r="N172" s="167">
        <v>0</v>
      </c>
      <c r="O172" s="167"/>
      <c r="P172" s="171"/>
      <c r="Q172" s="171"/>
      <c r="R172" s="171"/>
      <c r="S172" s="167">
        <f t="shared" si="41"/>
        <v>0</v>
      </c>
      <c r="T172" s="168"/>
      <c r="U172" s="168"/>
      <c r="V172" s="171"/>
      <c r="Z172">
        <v>0</v>
      </c>
    </row>
    <row r="173" spans="1:26" ht="24.9" customHeight="1" x14ac:dyDescent="0.3">
      <c r="A173" s="169"/>
      <c r="B173" s="164" t="s">
        <v>425</v>
      </c>
      <c r="C173" s="170" t="s">
        <v>426</v>
      </c>
      <c r="D173" s="164" t="s">
        <v>427</v>
      </c>
      <c r="E173" s="164" t="s">
        <v>128</v>
      </c>
      <c r="F173" s="165">
        <v>226.47</v>
      </c>
      <c r="G173" s="166">
        <v>0</v>
      </c>
      <c r="H173" s="166">
        <v>0</v>
      </c>
      <c r="I173" s="166">
        <f t="shared" si="36"/>
        <v>0</v>
      </c>
      <c r="J173" s="164">
        <f t="shared" si="37"/>
        <v>0</v>
      </c>
      <c r="K173" s="167">
        <f t="shared" si="38"/>
        <v>0</v>
      </c>
      <c r="L173" s="167">
        <f t="shared" si="39"/>
        <v>0</v>
      </c>
      <c r="M173" s="167">
        <f t="shared" si="40"/>
        <v>0</v>
      </c>
      <c r="N173" s="167">
        <v>0</v>
      </c>
      <c r="O173" s="167"/>
      <c r="P173" s="171"/>
      <c r="Q173" s="171"/>
      <c r="R173" s="171"/>
      <c r="S173" s="167">
        <f t="shared" si="41"/>
        <v>0</v>
      </c>
      <c r="T173" s="168"/>
      <c r="U173" s="168"/>
      <c r="V173" s="171"/>
      <c r="Z173">
        <v>0</v>
      </c>
    </row>
    <row r="174" spans="1:26" ht="24.9" customHeight="1" x14ac:dyDescent="0.3">
      <c r="A174" s="169"/>
      <c r="B174" s="164" t="s">
        <v>425</v>
      </c>
      <c r="C174" s="170" t="s">
        <v>428</v>
      </c>
      <c r="D174" s="164" t="s">
        <v>429</v>
      </c>
      <c r="E174" s="164" t="s">
        <v>128</v>
      </c>
      <c r="F174" s="165">
        <v>226.47</v>
      </c>
      <c r="G174" s="166">
        <v>0</v>
      </c>
      <c r="H174" s="166">
        <v>0</v>
      </c>
      <c r="I174" s="166">
        <f t="shared" si="36"/>
        <v>0</v>
      </c>
      <c r="J174" s="164">
        <f t="shared" si="37"/>
        <v>0</v>
      </c>
      <c r="K174" s="167">
        <f t="shared" si="38"/>
        <v>0</v>
      </c>
      <c r="L174" s="167">
        <f t="shared" si="39"/>
        <v>0</v>
      </c>
      <c r="M174" s="167">
        <f t="shared" si="40"/>
        <v>0</v>
      </c>
      <c r="N174" s="167">
        <v>0</v>
      </c>
      <c r="O174" s="167"/>
      <c r="P174" s="171"/>
      <c r="Q174" s="171"/>
      <c r="R174" s="171"/>
      <c r="S174" s="167">
        <f t="shared" si="41"/>
        <v>0</v>
      </c>
      <c r="T174" s="168"/>
      <c r="U174" s="168"/>
      <c r="V174" s="171"/>
      <c r="Z174">
        <v>0</v>
      </c>
    </row>
    <row r="175" spans="1:26" ht="24.9" customHeight="1" x14ac:dyDescent="0.3">
      <c r="A175" s="178"/>
      <c r="B175" s="173" t="s">
        <v>321</v>
      </c>
      <c r="C175" s="179" t="s">
        <v>430</v>
      </c>
      <c r="D175" s="173" t="s">
        <v>431</v>
      </c>
      <c r="E175" s="173" t="s">
        <v>324</v>
      </c>
      <c r="F175" s="174">
        <v>1</v>
      </c>
      <c r="G175" s="175">
        <v>0</v>
      </c>
      <c r="H175" s="175">
        <v>0</v>
      </c>
      <c r="I175" s="175">
        <f t="shared" si="36"/>
        <v>0</v>
      </c>
      <c r="J175" s="173">
        <f t="shared" si="37"/>
        <v>0</v>
      </c>
      <c r="K175" s="176">
        <f t="shared" si="38"/>
        <v>0</v>
      </c>
      <c r="L175" s="176">
        <f t="shared" si="39"/>
        <v>0</v>
      </c>
      <c r="M175" s="176">
        <f t="shared" si="40"/>
        <v>0</v>
      </c>
      <c r="N175" s="176">
        <v>0</v>
      </c>
      <c r="O175" s="176"/>
      <c r="P175" s="180"/>
      <c r="Q175" s="180"/>
      <c r="R175" s="180"/>
      <c r="S175" s="176">
        <f t="shared" si="41"/>
        <v>0</v>
      </c>
      <c r="T175" s="177"/>
      <c r="U175" s="177"/>
      <c r="V175" s="180"/>
      <c r="Z175">
        <v>0</v>
      </c>
    </row>
    <row r="176" spans="1:26" ht="24.9" customHeight="1" x14ac:dyDescent="0.3">
      <c r="A176" s="178"/>
      <c r="B176" s="173" t="s">
        <v>321</v>
      </c>
      <c r="C176" s="179" t="s">
        <v>432</v>
      </c>
      <c r="D176" s="173" t="s">
        <v>433</v>
      </c>
      <c r="E176" s="173" t="s">
        <v>324</v>
      </c>
      <c r="F176" s="174">
        <v>3</v>
      </c>
      <c r="G176" s="175">
        <v>0</v>
      </c>
      <c r="H176" s="175">
        <v>0</v>
      </c>
      <c r="I176" s="175">
        <f t="shared" si="36"/>
        <v>0</v>
      </c>
      <c r="J176" s="173">
        <f t="shared" si="37"/>
        <v>0</v>
      </c>
      <c r="K176" s="176">
        <f t="shared" si="38"/>
        <v>0</v>
      </c>
      <c r="L176" s="176">
        <f t="shared" si="39"/>
        <v>0</v>
      </c>
      <c r="M176" s="176">
        <f t="shared" si="40"/>
        <v>0</v>
      </c>
      <c r="N176" s="176">
        <v>0</v>
      </c>
      <c r="O176" s="176"/>
      <c r="P176" s="180"/>
      <c r="Q176" s="180"/>
      <c r="R176" s="180"/>
      <c r="S176" s="176">
        <f t="shared" si="41"/>
        <v>0</v>
      </c>
      <c r="T176" s="177"/>
      <c r="U176" s="177"/>
      <c r="V176" s="180"/>
      <c r="Z176">
        <v>0</v>
      </c>
    </row>
    <row r="177" spans="1:26" ht="24.9" customHeight="1" x14ac:dyDescent="0.3">
      <c r="A177" s="178"/>
      <c r="B177" s="173" t="s">
        <v>321</v>
      </c>
      <c r="C177" s="179" t="s">
        <v>434</v>
      </c>
      <c r="D177" s="173" t="s">
        <v>435</v>
      </c>
      <c r="E177" s="173" t="s">
        <v>324</v>
      </c>
      <c r="F177" s="174">
        <v>4</v>
      </c>
      <c r="G177" s="175">
        <v>0</v>
      </c>
      <c r="H177" s="175">
        <v>0</v>
      </c>
      <c r="I177" s="175">
        <f t="shared" si="36"/>
        <v>0</v>
      </c>
      <c r="J177" s="173">
        <f t="shared" si="37"/>
        <v>0</v>
      </c>
      <c r="K177" s="176">
        <f t="shared" si="38"/>
        <v>0</v>
      </c>
      <c r="L177" s="176">
        <f t="shared" si="39"/>
        <v>0</v>
      </c>
      <c r="M177" s="176">
        <f t="shared" si="40"/>
        <v>0</v>
      </c>
      <c r="N177" s="176">
        <v>0</v>
      </c>
      <c r="O177" s="176"/>
      <c r="P177" s="180"/>
      <c r="Q177" s="180"/>
      <c r="R177" s="180"/>
      <c r="S177" s="176">
        <f t="shared" si="41"/>
        <v>0</v>
      </c>
      <c r="T177" s="177"/>
      <c r="U177" s="177"/>
      <c r="V177" s="180"/>
      <c r="Z177">
        <v>0</v>
      </c>
    </row>
    <row r="178" spans="1:26" ht="24.9" customHeight="1" x14ac:dyDescent="0.3">
      <c r="A178" s="169"/>
      <c r="B178" s="164" t="s">
        <v>245</v>
      </c>
      <c r="C178" s="170" t="s">
        <v>436</v>
      </c>
      <c r="D178" s="164" t="s">
        <v>437</v>
      </c>
      <c r="E178" s="164" t="s">
        <v>248</v>
      </c>
      <c r="F178" s="165">
        <v>1</v>
      </c>
      <c r="G178" s="166">
        <v>0</v>
      </c>
      <c r="H178" s="166">
        <v>0</v>
      </c>
      <c r="I178" s="166">
        <f t="shared" si="36"/>
        <v>0</v>
      </c>
      <c r="J178" s="164">
        <f t="shared" si="37"/>
        <v>0</v>
      </c>
      <c r="K178" s="167">
        <f t="shared" si="38"/>
        <v>0</v>
      </c>
      <c r="L178" s="167">
        <f t="shared" si="39"/>
        <v>0</v>
      </c>
      <c r="M178" s="167">
        <f t="shared" si="40"/>
        <v>0</v>
      </c>
      <c r="N178" s="167">
        <v>0</v>
      </c>
      <c r="O178" s="167"/>
      <c r="P178" s="171"/>
      <c r="Q178" s="171"/>
      <c r="R178" s="171"/>
      <c r="S178" s="167">
        <f t="shared" si="41"/>
        <v>0</v>
      </c>
      <c r="T178" s="168"/>
      <c r="U178" s="168"/>
      <c r="V178" s="171"/>
      <c r="Z178">
        <v>0</v>
      </c>
    </row>
    <row r="179" spans="1:26" ht="24.9" customHeight="1" x14ac:dyDescent="0.3">
      <c r="A179" s="178"/>
      <c r="B179" s="173" t="s">
        <v>321</v>
      </c>
      <c r="C179" s="179" t="s">
        <v>438</v>
      </c>
      <c r="D179" s="173" t="s">
        <v>439</v>
      </c>
      <c r="E179" s="173" t="s">
        <v>248</v>
      </c>
      <c r="F179" s="174">
        <v>1</v>
      </c>
      <c r="G179" s="175">
        <v>0</v>
      </c>
      <c r="H179" s="175">
        <v>0</v>
      </c>
      <c r="I179" s="175">
        <f t="shared" si="36"/>
        <v>0</v>
      </c>
      <c r="J179" s="173">
        <f t="shared" si="37"/>
        <v>0</v>
      </c>
      <c r="K179" s="176">
        <f t="shared" si="38"/>
        <v>0</v>
      </c>
      <c r="L179" s="176">
        <f t="shared" si="39"/>
        <v>0</v>
      </c>
      <c r="M179" s="176">
        <f t="shared" si="40"/>
        <v>0</v>
      </c>
      <c r="N179" s="176">
        <v>0</v>
      </c>
      <c r="O179" s="176"/>
      <c r="P179" s="180"/>
      <c r="Q179" s="180"/>
      <c r="R179" s="180"/>
      <c r="S179" s="176">
        <f t="shared" si="41"/>
        <v>0</v>
      </c>
      <c r="T179" s="177"/>
      <c r="U179" s="177"/>
      <c r="V179" s="180"/>
      <c r="Z179">
        <v>0</v>
      </c>
    </row>
    <row r="180" spans="1:26" ht="24.9" customHeight="1" x14ac:dyDescent="0.3">
      <c r="A180" s="178"/>
      <c r="B180" s="173" t="s">
        <v>321</v>
      </c>
      <c r="C180" s="179" t="s">
        <v>440</v>
      </c>
      <c r="D180" s="173" t="s">
        <v>441</v>
      </c>
      <c r="E180" s="173" t="s">
        <v>248</v>
      </c>
      <c r="F180" s="174">
        <v>1</v>
      </c>
      <c r="G180" s="175">
        <v>0</v>
      </c>
      <c r="H180" s="175">
        <v>0</v>
      </c>
      <c r="I180" s="175">
        <f t="shared" si="36"/>
        <v>0</v>
      </c>
      <c r="J180" s="173">
        <f t="shared" si="37"/>
        <v>0</v>
      </c>
      <c r="K180" s="176">
        <f t="shared" si="38"/>
        <v>0</v>
      </c>
      <c r="L180" s="176">
        <f t="shared" si="39"/>
        <v>0</v>
      </c>
      <c r="M180" s="176">
        <f t="shared" si="40"/>
        <v>0</v>
      </c>
      <c r="N180" s="176">
        <v>0</v>
      </c>
      <c r="O180" s="176"/>
      <c r="P180" s="180"/>
      <c r="Q180" s="180"/>
      <c r="R180" s="180"/>
      <c r="S180" s="176">
        <f t="shared" si="41"/>
        <v>0</v>
      </c>
      <c r="T180" s="177"/>
      <c r="U180" s="177"/>
      <c r="V180" s="180"/>
      <c r="Z180">
        <v>0</v>
      </c>
    </row>
    <row r="181" spans="1:26" x14ac:dyDescent="0.3">
      <c r="A181" s="148"/>
      <c r="B181" s="148"/>
      <c r="C181" s="163">
        <v>9</v>
      </c>
      <c r="D181" s="163" t="s">
        <v>74</v>
      </c>
      <c r="E181" s="148"/>
      <c r="F181" s="162"/>
      <c r="G181" s="151">
        <f>ROUND((SUM(L130:L180))/1,2)</f>
        <v>0</v>
      </c>
      <c r="H181" s="151">
        <f>ROUND((SUM(M130:M180))/1,2)</f>
        <v>0</v>
      </c>
      <c r="I181" s="151">
        <f>ROUND((SUM(I130:I180))/1,2)</f>
        <v>0</v>
      </c>
      <c r="J181" s="148"/>
      <c r="K181" s="148"/>
      <c r="L181" s="148">
        <f>ROUND((SUM(L130:L180))/1,2)</f>
        <v>0</v>
      </c>
      <c r="M181" s="148">
        <f>ROUND((SUM(M130:M180))/1,2)</f>
        <v>0</v>
      </c>
      <c r="N181" s="148"/>
      <c r="O181" s="148"/>
      <c r="P181" s="172"/>
      <c r="Q181" s="148"/>
      <c r="R181" s="148"/>
      <c r="S181" s="172">
        <f>ROUND((SUM(S130:S180))/1,2)</f>
        <v>8.0500000000000007</v>
      </c>
      <c r="T181" s="145"/>
      <c r="U181" s="145"/>
      <c r="V181" s="2">
        <f>ROUND((SUM(V130:V180))/1,2)</f>
        <v>0</v>
      </c>
      <c r="W181" s="145"/>
      <c r="X181" s="145"/>
      <c r="Y181" s="145"/>
      <c r="Z181" s="145"/>
    </row>
    <row r="182" spans="1:26" x14ac:dyDescent="0.3">
      <c r="A182" s="1"/>
      <c r="B182" s="1"/>
      <c r="C182" s="1"/>
      <c r="D182" s="1"/>
      <c r="E182" s="1"/>
      <c r="F182" s="158"/>
      <c r="G182" s="141"/>
      <c r="H182" s="141"/>
      <c r="I182" s="141"/>
      <c r="J182" s="1"/>
      <c r="K182" s="1"/>
      <c r="L182" s="1"/>
      <c r="M182" s="1"/>
      <c r="N182" s="1"/>
      <c r="O182" s="1"/>
      <c r="P182" s="1"/>
      <c r="Q182" s="1"/>
      <c r="R182" s="1"/>
      <c r="S182" s="1"/>
      <c r="V182" s="1"/>
    </row>
    <row r="183" spans="1:26" x14ac:dyDescent="0.3">
      <c r="A183" s="148"/>
      <c r="B183" s="148"/>
      <c r="C183" s="163">
        <v>99</v>
      </c>
      <c r="D183" s="163" t="s">
        <v>75</v>
      </c>
      <c r="E183" s="148"/>
      <c r="F183" s="162"/>
      <c r="G183" s="149"/>
      <c r="H183" s="149"/>
      <c r="I183" s="149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5"/>
      <c r="U183" s="145"/>
      <c r="V183" s="148"/>
      <c r="W183" s="145"/>
      <c r="X183" s="145"/>
      <c r="Y183" s="145"/>
      <c r="Z183" s="145"/>
    </row>
    <row r="184" spans="1:26" ht="24.9" customHeight="1" x14ac:dyDescent="0.3">
      <c r="A184" s="169"/>
      <c r="B184" s="164" t="s">
        <v>199</v>
      </c>
      <c r="C184" s="170" t="s">
        <v>442</v>
      </c>
      <c r="D184" s="164" t="s">
        <v>443</v>
      </c>
      <c r="E184" s="164" t="s">
        <v>402</v>
      </c>
      <c r="F184" s="165">
        <v>319.33300000000003</v>
      </c>
      <c r="G184" s="166">
        <v>0</v>
      </c>
      <c r="H184" s="166">
        <v>0</v>
      </c>
      <c r="I184" s="166">
        <f>ROUND(F184*(G184+H184),2)</f>
        <v>0</v>
      </c>
      <c r="J184" s="164">
        <f>ROUND(F184*(N184),2)</f>
        <v>0</v>
      </c>
      <c r="K184" s="167">
        <f>ROUND(F184*(O184),2)</f>
        <v>0</v>
      </c>
      <c r="L184" s="167">
        <f>ROUND(F184*(G184),2)</f>
        <v>0</v>
      </c>
      <c r="M184" s="167">
        <f>ROUND(F184*(H184),2)</f>
        <v>0</v>
      </c>
      <c r="N184" s="167">
        <v>0</v>
      </c>
      <c r="O184" s="167"/>
      <c r="P184" s="171"/>
      <c r="Q184" s="171"/>
      <c r="R184" s="171"/>
      <c r="S184" s="167">
        <f>ROUND(F184*(P184),3)</f>
        <v>0</v>
      </c>
      <c r="T184" s="168"/>
      <c r="U184" s="168"/>
      <c r="V184" s="171"/>
      <c r="Z184">
        <v>0</v>
      </c>
    </row>
    <row r="185" spans="1:26" x14ac:dyDescent="0.3">
      <c r="A185" s="148"/>
      <c r="B185" s="148"/>
      <c r="C185" s="163">
        <v>99</v>
      </c>
      <c r="D185" s="163" t="s">
        <v>75</v>
      </c>
      <c r="E185" s="148"/>
      <c r="F185" s="162"/>
      <c r="G185" s="151">
        <f>ROUND((SUM(L183:L184))/1,2)</f>
        <v>0</v>
      </c>
      <c r="H185" s="151">
        <f>ROUND((SUM(M183:M184))/1,2)</f>
        <v>0</v>
      </c>
      <c r="I185" s="151">
        <f>ROUND((SUM(I183:I184))/1,2)</f>
        <v>0</v>
      </c>
      <c r="J185" s="148"/>
      <c r="K185" s="148"/>
      <c r="L185" s="148">
        <f>ROUND((SUM(L183:L184))/1,2)</f>
        <v>0</v>
      </c>
      <c r="M185" s="148">
        <f>ROUND((SUM(M183:M184))/1,2)</f>
        <v>0</v>
      </c>
      <c r="N185" s="148"/>
      <c r="O185" s="148"/>
      <c r="P185" s="172"/>
      <c r="Q185" s="148"/>
      <c r="R185" s="148"/>
      <c r="S185" s="172">
        <f>ROUND((SUM(S183:S184))/1,2)</f>
        <v>0</v>
      </c>
      <c r="T185" s="145"/>
      <c r="U185" s="145"/>
      <c r="V185" s="2">
        <f>ROUND((SUM(V183:V184))/1,2)</f>
        <v>0</v>
      </c>
      <c r="W185" s="145"/>
      <c r="X185" s="145"/>
      <c r="Y185" s="145"/>
      <c r="Z185" s="145"/>
    </row>
    <row r="186" spans="1:26" x14ac:dyDescent="0.3">
      <c r="A186" s="1"/>
      <c r="B186" s="1"/>
      <c r="C186" s="1"/>
      <c r="D186" s="1"/>
      <c r="E186" s="1"/>
      <c r="F186" s="158"/>
      <c r="G186" s="141"/>
      <c r="H186" s="141"/>
      <c r="I186" s="141"/>
      <c r="J186" s="1"/>
      <c r="K186" s="1"/>
      <c r="L186" s="1"/>
      <c r="M186" s="1"/>
      <c r="N186" s="1"/>
      <c r="O186" s="1"/>
      <c r="P186" s="1"/>
      <c r="Q186" s="1"/>
      <c r="R186" s="1"/>
      <c r="S186" s="1"/>
      <c r="V186" s="1"/>
    </row>
    <row r="187" spans="1:26" x14ac:dyDescent="0.3">
      <c r="A187" s="148"/>
      <c r="B187" s="148"/>
      <c r="C187" s="148"/>
      <c r="D187" s="2" t="s">
        <v>67</v>
      </c>
      <c r="E187" s="148"/>
      <c r="F187" s="162"/>
      <c r="G187" s="151">
        <f>ROUND((SUM(L9:L186))/2,2)</f>
        <v>0</v>
      </c>
      <c r="H187" s="151">
        <f>ROUND((SUM(M9:M186))/2,2)</f>
        <v>0</v>
      </c>
      <c r="I187" s="151">
        <f>ROUND((SUM(I9:I186))/2,2)</f>
        <v>0</v>
      </c>
      <c r="J187" s="149"/>
      <c r="K187" s="148"/>
      <c r="L187" s="149">
        <f>ROUND((SUM(L9:L186))/2,2)</f>
        <v>0</v>
      </c>
      <c r="M187" s="149">
        <f>ROUND((SUM(M9:M186))/2,2)</f>
        <v>0</v>
      </c>
      <c r="N187" s="148"/>
      <c r="O187" s="148"/>
      <c r="P187" s="172"/>
      <c r="Q187" s="148"/>
      <c r="R187" s="148"/>
      <c r="S187" s="172">
        <f>ROUND((SUM(S9:S186))/2,2)</f>
        <v>273.43</v>
      </c>
      <c r="T187" s="145"/>
      <c r="U187" s="145"/>
      <c r="V187" s="2">
        <f>ROUND((SUM(V9:V186))/2,2)</f>
        <v>0</v>
      </c>
    </row>
    <row r="188" spans="1:26" x14ac:dyDescent="0.3">
      <c r="A188" s="1"/>
      <c r="B188" s="1"/>
      <c r="C188" s="1"/>
      <c r="D188" s="1"/>
      <c r="E188" s="1"/>
      <c r="F188" s="158"/>
      <c r="G188" s="141"/>
      <c r="H188" s="141"/>
      <c r="I188" s="141"/>
      <c r="J188" s="1"/>
      <c r="K188" s="1"/>
      <c r="L188" s="1"/>
      <c r="M188" s="1"/>
      <c r="N188" s="1"/>
      <c r="O188" s="1"/>
      <c r="P188" s="1"/>
      <c r="Q188" s="1"/>
      <c r="R188" s="1"/>
      <c r="S188" s="1"/>
      <c r="V188" s="1"/>
    </row>
    <row r="189" spans="1:26" x14ac:dyDescent="0.3">
      <c r="A189" s="148"/>
      <c r="B189" s="148"/>
      <c r="C189" s="148"/>
      <c r="D189" s="2" t="s">
        <v>76</v>
      </c>
      <c r="E189" s="148"/>
      <c r="F189" s="162"/>
      <c r="G189" s="149"/>
      <c r="H189" s="149"/>
      <c r="I189" s="149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5"/>
      <c r="U189" s="145"/>
      <c r="V189" s="148"/>
      <c r="W189" s="145"/>
      <c r="X189" s="145"/>
      <c r="Y189" s="145"/>
      <c r="Z189" s="145"/>
    </row>
    <row r="190" spans="1:26" x14ac:dyDescent="0.3">
      <c r="A190" s="148"/>
      <c r="B190" s="148"/>
      <c r="C190" s="163">
        <v>711</v>
      </c>
      <c r="D190" s="163" t="s">
        <v>77</v>
      </c>
      <c r="E190" s="148"/>
      <c r="F190" s="162"/>
      <c r="G190" s="149"/>
      <c r="H190" s="149"/>
      <c r="I190" s="149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5"/>
      <c r="U190" s="145"/>
      <c r="V190" s="148"/>
      <c r="W190" s="145"/>
      <c r="X190" s="145"/>
      <c r="Y190" s="145"/>
      <c r="Z190" s="145"/>
    </row>
    <row r="191" spans="1:26" ht="24.9" customHeight="1" x14ac:dyDescent="0.3">
      <c r="A191" s="169"/>
      <c r="B191" s="164" t="s">
        <v>444</v>
      </c>
      <c r="C191" s="170" t="s">
        <v>445</v>
      </c>
      <c r="D191" s="164" t="s">
        <v>446</v>
      </c>
      <c r="E191" s="164" t="s">
        <v>271</v>
      </c>
      <c r="F191" s="165">
        <v>227.93</v>
      </c>
      <c r="G191" s="166">
        <v>0</v>
      </c>
      <c r="H191" s="166">
        <v>0</v>
      </c>
      <c r="I191" s="166">
        <f t="shared" ref="I191:I201" si="42">ROUND(F191*(G191+H191),2)</f>
        <v>0</v>
      </c>
      <c r="J191" s="164">
        <f t="shared" ref="J191:J201" si="43">ROUND(F191*(N191),2)</f>
        <v>0</v>
      </c>
      <c r="K191" s="167">
        <f t="shared" ref="K191:K201" si="44">ROUND(F191*(O191),2)</f>
        <v>0</v>
      </c>
      <c r="L191" s="167">
        <f t="shared" ref="L191:L201" si="45">ROUND(F191*(G191),2)</f>
        <v>0</v>
      </c>
      <c r="M191" s="167">
        <f t="shared" ref="M191:M201" si="46">ROUND(F191*(H191),2)</f>
        <v>0</v>
      </c>
      <c r="N191" s="167">
        <v>0</v>
      </c>
      <c r="O191" s="167"/>
      <c r="P191" s="171"/>
      <c r="Q191" s="171"/>
      <c r="R191" s="171"/>
      <c r="S191" s="167">
        <f t="shared" ref="S191:S201" si="47">ROUND(F191*(P191),3)</f>
        <v>0</v>
      </c>
      <c r="T191" s="168"/>
      <c r="U191" s="168"/>
      <c r="V191" s="171"/>
      <c r="Z191">
        <v>0</v>
      </c>
    </row>
    <row r="192" spans="1:26" ht="24.9" customHeight="1" x14ac:dyDescent="0.3">
      <c r="A192" s="169"/>
      <c r="B192" s="164" t="s">
        <v>444</v>
      </c>
      <c r="C192" s="170" t="s">
        <v>447</v>
      </c>
      <c r="D192" s="164" t="s">
        <v>448</v>
      </c>
      <c r="E192" s="164" t="s">
        <v>128</v>
      </c>
      <c r="F192" s="165">
        <v>41.22</v>
      </c>
      <c r="G192" s="166">
        <v>0</v>
      </c>
      <c r="H192" s="166">
        <v>0</v>
      </c>
      <c r="I192" s="166">
        <f t="shared" si="42"/>
        <v>0</v>
      </c>
      <c r="J192" s="164">
        <f t="shared" si="43"/>
        <v>0</v>
      </c>
      <c r="K192" s="167">
        <f t="shared" si="44"/>
        <v>0</v>
      </c>
      <c r="L192" s="167">
        <f t="shared" si="45"/>
        <v>0</v>
      </c>
      <c r="M192" s="167">
        <f t="shared" si="46"/>
        <v>0</v>
      </c>
      <c r="N192" s="167">
        <v>0</v>
      </c>
      <c r="O192" s="167"/>
      <c r="P192" s="171">
        <v>3.0000000000000001E-5</v>
      </c>
      <c r="Q192" s="171"/>
      <c r="R192" s="171">
        <v>3.0000000000000001E-5</v>
      </c>
      <c r="S192" s="167">
        <f t="shared" si="47"/>
        <v>1E-3</v>
      </c>
      <c r="T192" s="168"/>
      <c r="U192" s="168"/>
      <c r="V192" s="171"/>
      <c r="Z192">
        <v>0</v>
      </c>
    </row>
    <row r="193" spans="1:26" ht="24.9" customHeight="1" x14ac:dyDescent="0.3">
      <c r="A193" s="169"/>
      <c r="B193" s="164" t="s">
        <v>444</v>
      </c>
      <c r="C193" s="170" t="s">
        <v>449</v>
      </c>
      <c r="D193" s="164" t="s">
        <v>450</v>
      </c>
      <c r="E193" s="164" t="s">
        <v>128</v>
      </c>
      <c r="F193" s="165">
        <v>8.0500000000000007</v>
      </c>
      <c r="G193" s="166">
        <v>0</v>
      </c>
      <c r="H193" s="166">
        <v>0</v>
      </c>
      <c r="I193" s="166">
        <f t="shared" si="42"/>
        <v>0</v>
      </c>
      <c r="J193" s="164">
        <f t="shared" si="43"/>
        <v>0</v>
      </c>
      <c r="K193" s="167">
        <f t="shared" si="44"/>
        <v>0</v>
      </c>
      <c r="L193" s="167">
        <f t="shared" si="45"/>
        <v>0</v>
      </c>
      <c r="M193" s="167">
        <f t="shared" si="46"/>
        <v>0</v>
      </c>
      <c r="N193" s="167">
        <v>0</v>
      </c>
      <c r="O193" s="167"/>
      <c r="P193" s="171">
        <v>5.0000000000000002E-5</v>
      </c>
      <c r="Q193" s="171"/>
      <c r="R193" s="171">
        <v>5.0000000000000002E-5</v>
      </c>
      <c r="S193" s="167">
        <f t="shared" si="47"/>
        <v>0</v>
      </c>
      <c r="T193" s="168"/>
      <c r="U193" s="168"/>
      <c r="V193" s="171"/>
      <c r="Z193">
        <v>0</v>
      </c>
    </row>
    <row r="194" spans="1:26" ht="24.9" customHeight="1" x14ac:dyDescent="0.3">
      <c r="A194" s="169"/>
      <c r="B194" s="164" t="s">
        <v>444</v>
      </c>
      <c r="C194" s="170" t="s">
        <v>451</v>
      </c>
      <c r="D194" s="164" t="s">
        <v>452</v>
      </c>
      <c r="E194" s="164" t="s">
        <v>128</v>
      </c>
      <c r="F194" s="165">
        <v>41.22</v>
      </c>
      <c r="G194" s="166">
        <v>0</v>
      </c>
      <c r="H194" s="166">
        <v>0</v>
      </c>
      <c r="I194" s="166">
        <f t="shared" si="42"/>
        <v>0</v>
      </c>
      <c r="J194" s="164">
        <f t="shared" si="43"/>
        <v>0</v>
      </c>
      <c r="K194" s="167">
        <f t="shared" si="44"/>
        <v>0</v>
      </c>
      <c r="L194" s="167">
        <f t="shared" si="45"/>
        <v>0</v>
      </c>
      <c r="M194" s="167">
        <f t="shared" si="46"/>
        <v>0</v>
      </c>
      <c r="N194" s="167">
        <v>0</v>
      </c>
      <c r="O194" s="167"/>
      <c r="P194" s="171"/>
      <c r="Q194" s="171"/>
      <c r="R194" s="171"/>
      <c r="S194" s="167">
        <f t="shared" si="47"/>
        <v>0</v>
      </c>
      <c r="T194" s="168"/>
      <c r="U194" s="168"/>
      <c r="V194" s="171"/>
      <c r="Z194">
        <v>0</v>
      </c>
    </row>
    <row r="195" spans="1:26" ht="24.9" customHeight="1" x14ac:dyDescent="0.3">
      <c r="A195" s="169"/>
      <c r="B195" s="164" t="s">
        <v>444</v>
      </c>
      <c r="C195" s="170" t="s">
        <v>453</v>
      </c>
      <c r="D195" s="164" t="s">
        <v>454</v>
      </c>
      <c r="E195" s="164" t="s">
        <v>128</v>
      </c>
      <c r="F195" s="165">
        <v>41.22</v>
      </c>
      <c r="G195" s="166">
        <v>0</v>
      </c>
      <c r="H195" s="166">
        <v>0</v>
      </c>
      <c r="I195" s="166">
        <f t="shared" si="42"/>
        <v>0</v>
      </c>
      <c r="J195" s="164">
        <f t="shared" si="43"/>
        <v>0</v>
      </c>
      <c r="K195" s="167">
        <f t="shared" si="44"/>
        <v>0</v>
      </c>
      <c r="L195" s="167">
        <f t="shared" si="45"/>
        <v>0</v>
      </c>
      <c r="M195" s="167">
        <f t="shared" si="46"/>
        <v>0</v>
      </c>
      <c r="N195" s="167">
        <v>0</v>
      </c>
      <c r="O195" s="167"/>
      <c r="P195" s="171"/>
      <c r="Q195" s="171"/>
      <c r="R195" s="171"/>
      <c r="S195" s="167">
        <f t="shared" si="47"/>
        <v>0</v>
      </c>
      <c r="T195" s="168"/>
      <c r="U195" s="168"/>
      <c r="V195" s="171"/>
      <c r="Z195">
        <v>0</v>
      </c>
    </row>
    <row r="196" spans="1:26" ht="24.9" customHeight="1" x14ac:dyDescent="0.3">
      <c r="A196" s="169"/>
      <c r="B196" s="164" t="s">
        <v>444</v>
      </c>
      <c r="C196" s="170" t="s">
        <v>455</v>
      </c>
      <c r="D196" s="164" t="s">
        <v>456</v>
      </c>
      <c r="E196" s="164" t="s">
        <v>128</v>
      </c>
      <c r="F196" s="165">
        <v>8.0500000000000007</v>
      </c>
      <c r="G196" s="166">
        <v>0</v>
      </c>
      <c r="H196" s="166">
        <v>0</v>
      </c>
      <c r="I196" s="166">
        <f t="shared" si="42"/>
        <v>0</v>
      </c>
      <c r="J196" s="164">
        <f t="shared" si="43"/>
        <v>0</v>
      </c>
      <c r="K196" s="167">
        <f t="shared" si="44"/>
        <v>0</v>
      </c>
      <c r="L196" s="167">
        <f t="shared" si="45"/>
        <v>0</v>
      </c>
      <c r="M196" s="167">
        <f t="shared" si="46"/>
        <v>0</v>
      </c>
      <c r="N196" s="167">
        <v>0</v>
      </c>
      <c r="O196" s="167"/>
      <c r="P196" s="171"/>
      <c r="Q196" s="171"/>
      <c r="R196" s="171"/>
      <c r="S196" s="167">
        <f t="shared" si="47"/>
        <v>0</v>
      </c>
      <c r="T196" s="168"/>
      <c r="U196" s="168"/>
      <c r="V196" s="171"/>
      <c r="Z196">
        <v>0</v>
      </c>
    </row>
    <row r="197" spans="1:26" ht="24.9" customHeight="1" x14ac:dyDescent="0.3">
      <c r="A197" s="169"/>
      <c r="B197" s="164" t="s">
        <v>444</v>
      </c>
      <c r="C197" s="170" t="s">
        <v>457</v>
      </c>
      <c r="D197" s="164" t="s">
        <v>458</v>
      </c>
      <c r="E197" s="164" t="s">
        <v>128</v>
      </c>
      <c r="F197" s="165">
        <v>8.0500000000000007</v>
      </c>
      <c r="G197" s="166">
        <v>0</v>
      </c>
      <c r="H197" s="166">
        <v>0</v>
      </c>
      <c r="I197" s="166">
        <f t="shared" si="42"/>
        <v>0</v>
      </c>
      <c r="J197" s="164">
        <f t="shared" si="43"/>
        <v>0</v>
      </c>
      <c r="K197" s="167">
        <f t="shared" si="44"/>
        <v>0</v>
      </c>
      <c r="L197" s="167">
        <f t="shared" si="45"/>
        <v>0</v>
      </c>
      <c r="M197" s="167">
        <f t="shared" si="46"/>
        <v>0</v>
      </c>
      <c r="N197" s="167">
        <v>0</v>
      </c>
      <c r="O197" s="167"/>
      <c r="P197" s="171">
        <v>3.0000000000000001E-5</v>
      </c>
      <c r="Q197" s="171"/>
      <c r="R197" s="171">
        <v>3.0000000000000001E-5</v>
      </c>
      <c r="S197" s="167">
        <f t="shared" si="47"/>
        <v>0</v>
      </c>
      <c r="T197" s="168"/>
      <c r="U197" s="168"/>
      <c r="V197" s="171"/>
      <c r="Z197">
        <v>0</v>
      </c>
    </row>
    <row r="198" spans="1:26" ht="24.9" customHeight="1" x14ac:dyDescent="0.3">
      <c r="A198" s="169"/>
      <c r="B198" s="164" t="s">
        <v>444</v>
      </c>
      <c r="C198" s="170" t="s">
        <v>459</v>
      </c>
      <c r="D198" s="164" t="s">
        <v>460</v>
      </c>
      <c r="E198" s="164" t="s">
        <v>461</v>
      </c>
      <c r="F198" s="165">
        <v>3</v>
      </c>
      <c r="G198" s="166">
        <v>0</v>
      </c>
      <c r="H198" s="166">
        <v>0</v>
      </c>
      <c r="I198" s="166">
        <f t="shared" si="42"/>
        <v>0</v>
      </c>
      <c r="J198" s="164">
        <f t="shared" si="43"/>
        <v>0</v>
      </c>
      <c r="K198" s="167">
        <f t="shared" si="44"/>
        <v>0</v>
      </c>
      <c r="L198" s="167">
        <f t="shared" si="45"/>
        <v>0</v>
      </c>
      <c r="M198" s="167">
        <f t="shared" si="46"/>
        <v>0</v>
      </c>
      <c r="N198" s="167">
        <v>0</v>
      </c>
      <c r="O198" s="167"/>
      <c r="P198" s="171"/>
      <c r="Q198" s="171"/>
      <c r="R198" s="171"/>
      <c r="S198" s="167">
        <f t="shared" si="47"/>
        <v>0</v>
      </c>
      <c r="T198" s="168"/>
      <c r="U198" s="168"/>
      <c r="V198" s="171"/>
      <c r="Z198">
        <v>0</v>
      </c>
    </row>
    <row r="199" spans="1:26" ht="24.9" customHeight="1" x14ac:dyDescent="0.3">
      <c r="A199" s="178"/>
      <c r="B199" s="173" t="s">
        <v>462</v>
      </c>
      <c r="C199" s="179" t="s">
        <v>463</v>
      </c>
      <c r="D199" s="173" t="s">
        <v>464</v>
      </c>
      <c r="E199" s="173" t="s">
        <v>465</v>
      </c>
      <c r="F199" s="174">
        <v>342</v>
      </c>
      <c r="G199" s="175">
        <v>0</v>
      </c>
      <c r="H199" s="175">
        <v>0</v>
      </c>
      <c r="I199" s="175">
        <f t="shared" si="42"/>
        <v>0</v>
      </c>
      <c r="J199" s="173">
        <f t="shared" si="43"/>
        <v>0</v>
      </c>
      <c r="K199" s="176">
        <f t="shared" si="44"/>
        <v>0</v>
      </c>
      <c r="L199" s="176">
        <f t="shared" si="45"/>
        <v>0</v>
      </c>
      <c r="M199" s="176">
        <f t="shared" si="46"/>
        <v>0</v>
      </c>
      <c r="N199" s="176">
        <v>0</v>
      </c>
      <c r="O199" s="176"/>
      <c r="P199" s="180"/>
      <c r="Q199" s="180"/>
      <c r="R199" s="180"/>
      <c r="S199" s="176">
        <f t="shared" si="47"/>
        <v>0</v>
      </c>
      <c r="T199" s="177"/>
      <c r="U199" s="177"/>
      <c r="V199" s="180"/>
      <c r="Z199">
        <v>0</v>
      </c>
    </row>
    <row r="200" spans="1:26" ht="24.9" customHeight="1" x14ac:dyDescent="0.3">
      <c r="A200" s="178"/>
      <c r="B200" s="173" t="s">
        <v>466</v>
      </c>
      <c r="C200" s="179" t="s">
        <v>467</v>
      </c>
      <c r="D200" s="173" t="s">
        <v>468</v>
      </c>
      <c r="E200" s="173" t="s">
        <v>128</v>
      </c>
      <c r="F200" s="174">
        <v>57.1</v>
      </c>
      <c r="G200" s="175">
        <v>0</v>
      </c>
      <c r="H200" s="175">
        <v>0</v>
      </c>
      <c r="I200" s="175">
        <f t="shared" si="42"/>
        <v>0</v>
      </c>
      <c r="J200" s="173">
        <f t="shared" si="43"/>
        <v>0</v>
      </c>
      <c r="K200" s="176">
        <f t="shared" si="44"/>
        <v>0</v>
      </c>
      <c r="L200" s="176">
        <f t="shared" si="45"/>
        <v>0</v>
      </c>
      <c r="M200" s="176">
        <f t="shared" si="46"/>
        <v>0</v>
      </c>
      <c r="N200" s="176">
        <v>0</v>
      </c>
      <c r="O200" s="176"/>
      <c r="P200" s="180">
        <v>2.2000000000000001E-3</v>
      </c>
      <c r="Q200" s="180"/>
      <c r="R200" s="180">
        <v>2.2000000000000001E-3</v>
      </c>
      <c r="S200" s="176">
        <f t="shared" si="47"/>
        <v>0.126</v>
      </c>
      <c r="T200" s="177"/>
      <c r="U200" s="177"/>
      <c r="V200" s="180"/>
      <c r="Z200">
        <v>0</v>
      </c>
    </row>
    <row r="201" spans="1:26" ht="24.9" customHeight="1" x14ac:dyDescent="0.3">
      <c r="A201" s="178"/>
      <c r="B201" s="173" t="s">
        <v>321</v>
      </c>
      <c r="C201" s="179" t="s">
        <v>469</v>
      </c>
      <c r="D201" s="173" t="s">
        <v>470</v>
      </c>
      <c r="E201" s="173" t="s">
        <v>271</v>
      </c>
      <c r="F201" s="174">
        <v>108.4</v>
      </c>
      <c r="G201" s="175">
        <v>0</v>
      </c>
      <c r="H201" s="175">
        <v>0</v>
      </c>
      <c r="I201" s="175">
        <f t="shared" si="42"/>
        <v>0</v>
      </c>
      <c r="J201" s="173">
        <f t="shared" si="43"/>
        <v>0</v>
      </c>
      <c r="K201" s="176">
        <f t="shared" si="44"/>
        <v>0</v>
      </c>
      <c r="L201" s="176">
        <f t="shared" si="45"/>
        <v>0</v>
      </c>
      <c r="M201" s="176">
        <f t="shared" si="46"/>
        <v>0</v>
      </c>
      <c r="N201" s="176">
        <v>0</v>
      </c>
      <c r="O201" s="176"/>
      <c r="P201" s="180"/>
      <c r="Q201" s="180"/>
      <c r="R201" s="180"/>
      <c r="S201" s="176">
        <f t="shared" si="47"/>
        <v>0</v>
      </c>
      <c r="T201" s="177"/>
      <c r="U201" s="177"/>
      <c r="V201" s="180"/>
      <c r="Z201">
        <v>0</v>
      </c>
    </row>
    <row r="202" spans="1:26" x14ac:dyDescent="0.3">
      <c r="A202" s="148"/>
      <c r="B202" s="148"/>
      <c r="C202" s="163">
        <v>711</v>
      </c>
      <c r="D202" s="163" t="s">
        <v>77</v>
      </c>
      <c r="E202" s="148"/>
      <c r="F202" s="162"/>
      <c r="G202" s="151">
        <f>ROUND((SUM(L190:L201))/1,2)</f>
        <v>0</v>
      </c>
      <c r="H202" s="151">
        <f>ROUND((SUM(M190:M201))/1,2)</f>
        <v>0</v>
      </c>
      <c r="I202" s="151">
        <f>ROUND((SUM(I190:I201))/1,2)</f>
        <v>0</v>
      </c>
      <c r="J202" s="148"/>
      <c r="K202" s="148"/>
      <c r="L202" s="148">
        <f>ROUND((SUM(L190:L201))/1,2)</f>
        <v>0</v>
      </c>
      <c r="M202" s="148">
        <f>ROUND((SUM(M190:M201))/1,2)</f>
        <v>0</v>
      </c>
      <c r="N202" s="148"/>
      <c r="O202" s="148"/>
      <c r="P202" s="172"/>
      <c r="Q202" s="148"/>
      <c r="R202" s="148"/>
      <c r="S202" s="172">
        <f>ROUND((SUM(S190:S201))/1,2)</f>
        <v>0.13</v>
      </c>
      <c r="T202" s="145"/>
      <c r="U202" s="145"/>
      <c r="V202" s="2">
        <f>ROUND((SUM(V190:V201))/1,2)</f>
        <v>0</v>
      </c>
      <c r="W202" s="145"/>
      <c r="X202" s="145"/>
      <c r="Y202" s="145"/>
      <c r="Z202" s="145"/>
    </row>
    <row r="203" spans="1:26" x14ac:dyDescent="0.3">
      <c r="A203" s="1"/>
      <c r="B203" s="1"/>
      <c r="C203" s="1"/>
      <c r="D203" s="1"/>
      <c r="E203" s="1"/>
      <c r="F203" s="158"/>
      <c r="G203" s="141"/>
      <c r="H203" s="141"/>
      <c r="I203" s="141"/>
      <c r="J203" s="1"/>
      <c r="K203" s="1"/>
      <c r="L203" s="1"/>
      <c r="M203" s="1"/>
      <c r="N203" s="1"/>
      <c r="O203" s="1"/>
      <c r="P203" s="1"/>
      <c r="Q203" s="1"/>
      <c r="R203" s="1"/>
      <c r="S203" s="1"/>
      <c r="V203" s="1"/>
    </row>
    <row r="204" spans="1:26" x14ac:dyDescent="0.3">
      <c r="A204" s="148"/>
      <c r="B204" s="148"/>
      <c r="C204" s="163">
        <v>712</v>
      </c>
      <c r="D204" s="163" t="s">
        <v>78</v>
      </c>
      <c r="E204" s="148"/>
      <c r="F204" s="162"/>
      <c r="G204" s="149"/>
      <c r="H204" s="149"/>
      <c r="I204" s="149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5"/>
      <c r="U204" s="145"/>
      <c r="V204" s="148"/>
      <c r="W204" s="145"/>
      <c r="X204" s="145"/>
      <c r="Y204" s="145"/>
      <c r="Z204" s="145"/>
    </row>
    <row r="205" spans="1:26" ht="35.1" customHeight="1" x14ac:dyDescent="0.3">
      <c r="A205" s="169"/>
      <c r="B205" s="164" t="s">
        <v>471</v>
      </c>
      <c r="C205" s="170" t="s">
        <v>472</v>
      </c>
      <c r="D205" s="164" t="s">
        <v>473</v>
      </c>
      <c r="E205" s="164" t="s">
        <v>128</v>
      </c>
      <c r="F205" s="165">
        <v>12.3</v>
      </c>
      <c r="G205" s="166">
        <v>0</v>
      </c>
      <c r="H205" s="166">
        <v>0</v>
      </c>
      <c r="I205" s="166">
        <f t="shared" ref="I205:I217" si="48">ROUND(F205*(G205+H205),2)</f>
        <v>0</v>
      </c>
      <c r="J205" s="164">
        <f t="shared" ref="J205:J217" si="49">ROUND(F205*(N205),2)</f>
        <v>0</v>
      </c>
      <c r="K205" s="167">
        <f t="shared" ref="K205:K217" si="50">ROUND(F205*(O205),2)</f>
        <v>0</v>
      </c>
      <c r="L205" s="167">
        <f t="shared" ref="L205:L217" si="51">ROUND(F205*(G205),2)</f>
        <v>0</v>
      </c>
      <c r="M205" s="167">
        <f t="shared" ref="M205:M217" si="52">ROUND(F205*(H205),2)</f>
        <v>0</v>
      </c>
      <c r="N205" s="167">
        <v>0</v>
      </c>
      <c r="O205" s="167"/>
      <c r="P205" s="171">
        <v>8.7000000000000001E-4</v>
      </c>
      <c r="Q205" s="171"/>
      <c r="R205" s="171">
        <v>8.7000000000000001E-4</v>
      </c>
      <c r="S205" s="167">
        <f t="shared" ref="S205:S217" si="53">ROUND(F205*(P205),3)</f>
        <v>1.0999999999999999E-2</v>
      </c>
      <c r="T205" s="168"/>
      <c r="U205" s="168"/>
      <c r="V205" s="171"/>
      <c r="Z205">
        <v>0</v>
      </c>
    </row>
    <row r="206" spans="1:26" ht="24.9" customHeight="1" x14ac:dyDescent="0.3">
      <c r="A206" s="169"/>
      <c r="B206" s="164" t="s">
        <v>471</v>
      </c>
      <c r="C206" s="170" t="s">
        <v>474</v>
      </c>
      <c r="D206" s="164" t="s">
        <v>475</v>
      </c>
      <c r="E206" s="164" t="s">
        <v>128</v>
      </c>
      <c r="F206" s="165">
        <v>21.17</v>
      </c>
      <c r="G206" s="166">
        <v>0</v>
      </c>
      <c r="H206" s="166">
        <v>0</v>
      </c>
      <c r="I206" s="166">
        <f t="shared" si="48"/>
        <v>0</v>
      </c>
      <c r="J206" s="164">
        <f t="shared" si="49"/>
        <v>0</v>
      </c>
      <c r="K206" s="167">
        <f t="shared" si="50"/>
        <v>0</v>
      </c>
      <c r="L206" s="167">
        <f t="shared" si="51"/>
        <v>0</v>
      </c>
      <c r="M206" s="167">
        <f t="shared" si="52"/>
        <v>0</v>
      </c>
      <c r="N206" s="167">
        <v>0</v>
      </c>
      <c r="O206" s="167"/>
      <c r="P206" s="171">
        <v>2.2000000000000001E-4</v>
      </c>
      <c r="Q206" s="171"/>
      <c r="R206" s="171">
        <v>2.2000000000000001E-4</v>
      </c>
      <c r="S206" s="167">
        <f t="shared" si="53"/>
        <v>5.0000000000000001E-3</v>
      </c>
      <c r="T206" s="168"/>
      <c r="U206" s="168"/>
      <c r="V206" s="171"/>
      <c r="Z206">
        <v>0</v>
      </c>
    </row>
    <row r="207" spans="1:26" ht="35.1" customHeight="1" x14ac:dyDescent="0.3">
      <c r="A207" s="169"/>
      <c r="B207" s="164" t="s">
        <v>471</v>
      </c>
      <c r="C207" s="170" t="s">
        <v>476</v>
      </c>
      <c r="D207" s="164" t="s">
        <v>477</v>
      </c>
      <c r="E207" s="164" t="s">
        <v>128</v>
      </c>
      <c r="F207" s="165">
        <v>35.92</v>
      </c>
      <c r="G207" s="166">
        <v>0</v>
      </c>
      <c r="H207" s="166">
        <v>0</v>
      </c>
      <c r="I207" s="166">
        <f t="shared" si="48"/>
        <v>0</v>
      </c>
      <c r="J207" s="164">
        <f t="shared" si="49"/>
        <v>0</v>
      </c>
      <c r="K207" s="167">
        <f t="shared" si="50"/>
        <v>0</v>
      </c>
      <c r="L207" s="167">
        <f t="shared" si="51"/>
        <v>0</v>
      </c>
      <c r="M207" s="167">
        <f t="shared" si="52"/>
        <v>0</v>
      </c>
      <c r="N207" s="167">
        <v>0</v>
      </c>
      <c r="O207" s="167"/>
      <c r="P207" s="171">
        <v>9.0000000000000006E-5</v>
      </c>
      <c r="Q207" s="171"/>
      <c r="R207" s="171">
        <v>9.0000000000000006E-5</v>
      </c>
      <c r="S207" s="167">
        <f t="shared" si="53"/>
        <v>3.0000000000000001E-3</v>
      </c>
      <c r="T207" s="168"/>
      <c r="U207" s="168"/>
      <c r="V207" s="171"/>
      <c r="Z207">
        <v>0</v>
      </c>
    </row>
    <row r="208" spans="1:26" ht="35.1" customHeight="1" x14ac:dyDescent="0.3">
      <c r="A208" s="169"/>
      <c r="B208" s="164" t="s">
        <v>471</v>
      </c>
      <c r="C208" s="170" t="s">
        <v>478</v>
      </c>
      <c r="D208" s="164" t="s">
        <v>479</v>
      </c>
      <c r="E208" s="164" t="s">
        <v>271</v>
      </c>
      <c r="F208" s="165">
        <v>35.92</v>
      </c>
      <c r="G208" s="166">
        <v>0</v>
      </c>
      <c r="H208" s="166">
        <v>0</v>
      </c>
      <c r="I208" s="166">
        <f t="shared" si="48"/>
        <v>0</v>
      </c>
      <c r="J208" s="164">
        <f t="shared" si="49"/>
        <v>0</v>
      </c>
      <c r="K208" s="167">
        <f t="shared" si="50"/>
        <v>0</v>
      </c>
      <c r="L208" s="167">
        <f t="shared" si="51"/>
        <v>0</v>
      </c>
      <c r="M208" s="167">
        <f t="shared" si="52"/>
        <v>0</v>
      </c>
      <c r="N208" s="167">
        <v>0</v>
      </c>
      <c r="O208" s="167"/>
      <c r="P208" s="171"/>
      <c r="Q208" s="171"/>
      <c r="R208" s="171"/>
      <c r="S208" s="167">
        <f t="shared" si="53"/>
        <v>0</v>
      </c>
      <c r="T208" s="168"/>
      <c r="U208" s="168"/>
      <c r="V208" s="171"/>
      <c r="Z208">
        <v>0</v>
      </c>
    </row>
    <row r="209" spans="1:26" ht="35.1" customHeight="1" x14ac:dyDescent="0.3">
      <c r="A209" s="169"/>
      <c r="B209" s="164" t="s">
        <v>471</v>
      </c>
      <c r="C209" s="170" t="s">
        <v>480</v>
      </c>
      <c r="D209" s="164" t="s">
        <v>481</v>
      </c>
      <c r="E209" s="164" t="s">
        <v>271</v>
      </c>
      <c r="F209" s="165">
        <v>35.92</v>
      </c>
      <c r="G209" s="166">
        <v>0</v>
      </c>
      <c r="H209" s="166">
        <v>0</v>
      </c>
      <c r="I209" s="166">
        <f t="shared" si="48"/>
        <v>0</v>
      </c>
      <c r="J209" s="164">
        <f t="shared" si="49"/>
        <v>0</v>
      </c>
      <c r="K209" s="167">
        <f t="shared" si="50"/>
        <v>0</v>
      </c>
      <c r="L209" s="167">
        <f t="shared" si="51"/>
        <v>0</v>
      </c>
      <c r="M209" s="167">
        <f t="shared" si="52"/>
        <v>0</v>
      </c>
      <c r="N209" s="167">
        <v>0</v>
      </c>
      <c r="O209" s="167"/>
      <c r="P209" s="171">
        <v>2.7500000000000001E-5</v>
      </c>
      <c r="Q209" s="171"/>
      <c r="R209" s="171">
        <v>2.7500000000000001E-5</v>
      </c>
      <c r="S209" s="167">
        <f t="shared" si="53"/>
        <v>1E-3</v>
      </c>
      <c r="T209" s="168"/>
      <c r="U209" s="168"/>
      <c r="V209" s="171"/>
      <c r="Z209">
        <v>0</v>
      </c>
    </row>
    <row r="210" spans="1:26" ht="24.9" customHeight="1" x14ac:dyDescent="0.3">
      <c r="A210" s="169"/>
      <c r="B210" s="164" t="s">
        <v>471</v>
      </c>
      <c r="C210" s="170" t="s">
        <v>482</v>
      </c>
      <c r="D210" s="164" t="s">
        <v>483</v>
      </c>
      <c r="E210" s="164" t="s">
        <v>284</v>
      </c>
      <c r="F210" s="165">
        <v>18</v>
      </c>
      <c r="G210" s="166">
        <v>0</v>
      </c>
      <c r="H210" s="166">
        <v>0</v>
      </c>
      <c r="I210" s="166">
        <f t="shared" si="48"/>
        <v>0</v>
      </c>
      <c r="J210" s="164">
        <f t="shared" si="49"/>
        <v>0</v>
      </c>
      <c r="K210" s="167">
        <f t="shared" si="50"/>
        <v>0</v>
      </c>
      <c r="L210" s="167">
        <f t="shared" si="51"/>
        <v>0</v>
      </c>
      <c r="M210" s="167">
        <f t="shared" si="52"/>
        <v>0</v>
      </c>
      <c r="N210" s="167">
        <v>0</v>
      </c>
      <c r="O210" s="167"/>
      <c r="P210" s="171"/>
      <c r="Q210" s="171"/>
      <c r="R210" s="171"/>
      <c r="S210" s="167">
        <f t="shared" si="53"/>
        <v>0</v>
      </c>
      <c r="T210" s="168"/>
      <c r="U210" s="168"/>
      <c r="V210" s="171"/>
      <c r="Z210">
        <v>0</v>
      </c>
    </row>
    <row r="211" spans="1:26" ht="35.1" customHeight="1" x14ac:dyDescent="0.3">
      <c r="A211" s="169"/>
      <c r="B211" s="164" t="s">
        <v>471</v>
      </c>
      <c r="C211" s="170" t="s">
        <v>484</v>
      </c>
      <c r="D211" s="164" t="s">
        <v>485</v>
      </c>
      <c r="E211" s="164" t="s">
        <v>128</v>
      </c>
      <c r="F211" s="165">
        <v>21.17</v>
      </c>
      <c r="G211" s="166">
        <v>0</v>
      </c>
      <c r="H211" s="166">
        <v>0</v>
      </c>
      <c r="I211" s="166">
        <f t="shared" si="48"/>
        <v>0</v>
      </c>
      <c r="J211" s="164">
        <f t="shared" si="49"/>
        <v>0</v>
      </c>
      <c r="K211" s="167">
        <f t="shared" si="50"/>
        <v>0</v>
      </c>
      <c r="L211" s="167">
        <f t="shared" si="51"/>
        <v>0</v>
      </c>
      <c r="M211" s="167">
        <f t="shared" si="52"/>
        <v>0</v>
      </c>
      <c r="N211" s="167">
        <v>0</v>
      </c>
      <c r="O211" s="167"/>
      <c r="P211" s="171"/>
      <c r="Q211" s="171"/>
      <c r="R211" s="171"/>
      <c r="S211" s="167">
        <f t="shared" si="53"/>
        <v>0</v>
      </c>
      <c r="T211" s="168"/>
      <c r="U211" s="168"/>
      <c r="V211" s="171"/>
      <c r="Z211">
        <v>0</v>
      </c>
    </row>
    <row r="212" spans="1:26" ht="24.9" customHeight="1" x14ac:dyDescent="0.3">
      <c r="A212" s="169"/>
      <c r="B212" s="164" t="s">
        <v>471</v>
      </c>
      <c r="C212" s="170" t="s">
        <v>486</v>
      </c>
      <c r="D212" s="164" t="s">
        <v>487</v>
      </c>
      <c r="E212" s="164" t="s">
        <v>461</v>
      </c>
      <c r="F212" s="165">
        <v>3.1</v>
      </c>
      <c r="G212" s="166">
        <v>0</v>
      </c>
      <c r="H212" s="166">
        <v>0</v>
      </c>
      <c r="I212" s="166">
        <f t="shared" si="48"/>
        <v>0</v>
      </c>
      <c r="J212" s="164">
        <f t="shared" si="49"/>
        <v>0</v>
      </c>
      <c r="K212" s="167">
        <f t="shared" si="50"/>
        <v>0</v>
      </c>
      <c r="L212" s="167">
        <f t="shared" si="51"/>
        <v>0</v>
      </c>
      <c r="M212" s="167">
        <f t="shared" si="52"/>
        <v>0</v>
      </c>
      <c r="N212" s="167">
        <v>0</v>
      </c>
      <c r="O212" s="167"/>
      <c r="P212" s="171"/>
      <c r="Q212" s="171"/>
      <c r="R212" s="171"/>
      <c r="S212" s="167">
        <f t="shared" si="53"/>
        <v>0</v>
      </c>
      <c r="T212" s="168"/>
      <c r="U212" s="168"/>
      <c r="V212" s="171"/>
      <c r="Z212">
        <v>0</v>
      </c>
    </row>
    <row r="213" spans="1:26" ht="24.9" customHeight="1" x14ac:dyDescent="0.3">
      <c r="A213" s="178"/>
      <c r="B213" s="173" t="s">
        <v>321</v>
      </c>
      <c r="C213" s="179" t="s">
        <v>488</v>
      </c>
      <c r="D213" s="173" t="s">
        <v>489</v>
      </c>
      <c r="E213" s="173" t="s">
        <v>271</v>
      </c>
      <c r="F213" s="174">
        <v>24.35</v>
      </c>
      <c r="G213" s="175">
        <v>0</v>
      </c>
      <c r="H213" s="175">
        <v>0</v>
      </c>
      <c r="I213" s="175">
        <f t="shared" si="48"/>
        <v>0</v>
      </c>
      <c r="J213" s="173">
        <f t="shared" si="49"/>
        <v>0</v>
      </c>
      <c r="K213" s="176">
        <f t="shared" si="50"/>
        <v>0</v>
      </c>
      <c r="L213" s="176">
        <f t="shared" si="51"/>
        <v>0</v>
      </c>
      <c r="M213" s="176">
        <f t="shared" si="52"/>
        <v>0</v>
      </c>
      <c r="N213" s="176">
        <v>0</v>
      </c>
      <c r="O213" s="176"/>
      <c r="P213" s="180"/>
      <c r="Q213" s="180"/>
      <c r="R213" s="180"/>
      <c r="S213" s="176">
        <f t="shared" si="53"/>
        <v>0</v>
      </c>
      <c r="T213" s="177"/>
      <c r="U213" s="177"/>
      <c r="V213" s="180"/>
      <c r="Z213">
        <v>0</v>
      </c>
    </row>
    <row r="214" spans="1:26" ht="24.9" customHeight="1" x14ac:dyDescent="0.3">
      <c r="A214" s="178"/>
      <c r="B214" s="173" t="s">
        <v>321</v>
      </c>
      <c r="C214" s="179" t="s">
        <v>490</v>
      </c>
      <c r="D214" s="173" t="s">
        <v>491</v>
      </c>
      <c r="E214" s="173" t="s">
        <v>271</v>
      </c>
      <c r="F214" s="174">
        <v>41.31</v>
      </c>
      <c r="G214" s="175">
        <v>0</v>
      </c>
      <c r="H214" s="175">
        <v>0</v>
      </c>
      <c r="I214" s="175">
        <f t="shared" si="48"/>
        <v>0</v>
      </c>
      <c r="J214" s="173">
        <f t="shared" si="49"/>
        <v>0</v>
      </c>
      <c r="K214" s="176">
        <f t="shared" si="50"/>
        <v>0</v>
      </c>
      <c r="L214" s="176">
        <f t="shared" si="51"/>
        <v>0</v>
      </c>
      <c r="M214" s="176">
        <f t="shared" si="52"/>
        <v>0</v>
      </c>
      <c r="N214" s="176">
        <v>0</v>
      </c>
      <c r="O214" s="176"/>
      <c r="P214" s="180"/>
      <c r="Q214" s="180"/>
      <c r="R214" s="180"/>
      <c r="S214" s="176">
        <f t="shared" si="53"/>
        <v>0</v>
      </c>
      <c r="T214" s="177"/>
      <c r="U214" s="177"/>
      <c r="V214" s="180"/>
      <c r="Z214">
        <v>0</v>
      </c>
    </row>
    <row r="215" spans="1:26" ht="24.9" customHeight="1" x14ac:dyDescent="0.3">
      <c r="A215" s="178"/>
      <c r="B215" s="173" t="s">
        <v>321</v>
      </c>
      <c r="C215" s="179" t="s">
        <v>492</v>
      </c>
      <c r="D215" s="173" t="s">
        <v>493</v>
      </c>
      <c r="E215" s="173" t="s">
        <v>137</v>
      </c>
      <c r="F215" s="174">
        <v>1.3</v>
      </c>
      <c r="G215" s="175">
        <v>0</v>
      </c>
      <c r="H215" s="175">
        <v>0</v>
      </c>
      <c r="I215" s="175">
        <f t="shared" si="48"/>
        <v>0</v>
      </c>
      <c r="J215" s="173">
        <f t="shared" si="49"/>
        <v>0</v>
      </c>
      <c r="K215" s="176">
        <f t="shared" si="50"/>
        <v>0</v>
      </c>
      <c r="L215" s="176">
        <f t="shared" si="51"/>
        <v>0</v>
      </c>
      <c r="M215" s="176">
        <f t="shared" si="52"/>
        <v>0</v>
      </c>
      <c r="N215" s="176">
        <v>0</v>
      </c>
      <c r="O215" s="176"/>
      <c r="P215" s="180"/>
      <c r="Q215" s="180"/>
      <c r="R215" s="180"/>
      <c r="S215" s="176">
        <f t="shared" si="53"/>
        <v>0</v>
      </c>
      <c r="T215" s="177"/>
      <c r="U215" s="177"/>
      <c r="V215" s="180"/>
      <c r="Z215">
        <v>0</v>
      </c>
    </row>
    <row r="216" spans="1:26" ht="24.9" customHeight="1" x14ac:dyDescent="0.3">
      <c r="A216" s="178"/>
      <c r="B216" s="173" t="s">
        <v>160</v>
      </c>
      <c r="C216" s="179" t="s">
        <v>494</v>
      </c>
      <c r="D216" s="173" t="s">
        <v>495</v>
      </c>
      <c r="E216" s="173" t="s">
        <v>128</v>
      </c>
      <c r="F216" s="174">
        <v>14.15</v>
      </c>
      <c r="G216" s="175">
        <v>0</v>
      </c>
      <c r="H216" s="175">
        <v>0</v>
      </c>
      <c r="I216" s="175">
        <f t="shared" si="48"/>
        <v>0</v>
      </c>
      <c r="J216" s="173">
        <f t="shared" si="49"/>
        <v>0</v>
      </c>
      <c r="K216" s="176">
        <f t="shared" si="50"/>
        <v>0</v>
      </c>
      <c r="L216" s="176">
        <f t="shared" si="51"/>
        <v>0</v>
      </c>
      <c r="M216" s="176">
        <f t="shared" si="52"/>
        <v>0</v>
      </c>
      <c r="N216" s="176">
        <v>0</v>
      </c>
      <c r="O216" s="176"/>
      <c r="P216" s="180"/>
      <c r="Q216" s="180"/>
      <c r="R216" s="180"/>
      <c r="S216" s="176">
        <f t="shared" si="53"/>
        <v>0</v>
      </c>
      <c r="T216" s="177"/>
      <c r="U216" s="177"/>
      <c r="V216" s="180"/>
      <c r="Z216">
        <v>0</v>
      </c>
    </row>
    <row r="217" spans="1:26" ht="24.9" customHeight="1" x14ac:dyDescent="0.3">
      <c r="A217" s="178"/>
      <c r="B217" s="173" t="s">
        <v>321</v>
      </c>
      <c r="C217" s="179" t="s">
        <v>469</v>
      </c>
      <c r="D217" s="173" t="s">
        <v>470</v>
      </c>
      <c r="E217" s="173" t="s">
        <v>271</v>
      </c>
      <c r="F217" s="174">
        <v>79.03</v>
      </c>
      <c r="G217" s="175">
        <v>0</v>
      </c>
      <c r="H217" s="175">
        <v>0</v>
      </c>
      <c r="I217" s="175">
        <f t="shared" si="48"/>
        <v>0</v>
      </c>
      <c r="J217" s="173">
        <f t="shared" si="49"/>
        <v>0</v>
      </c>
      <c r="K217" s="176">
        <f t="shared" si="50"/>
        <v>0</v>
      </c>
      <c r="L217" s="176">
        <f t="shared" si="51"/>
        <v>0</v>
      </c>
      <c r="M217" s="176">
        <f t="shared" si="52"/>
        <v>0</v>
      </c>
      <c r="N217" s="176">
        <v>0</v>
      </c>
      <c r="O217" s="176"/>
      <c r="P217" s="180"/>
      <c r="Q217" s="180"/>
      <c r="R217" s="180"/>
      <c r="S217" s="176">
        <f t="shared" si="53"/>
        <v>0</v>
      </c>
      <c r="T217" s="177"/>
      <c r="U217" s="177"/>
      <c r="V217" s="180"/>
      <c r="Z217">
        <v>0</v>
      </c>
    </row>
    <row r="218" spans="1:26" x14ac:dyDescent="0.3">
      <c r="A218" s="148"/>
      <c r="B218" s="148"/>
      <c r="C218" s="163">
        <v>712</v>
      </c>
      <c r="D218" s="163" t="s">
        <v>78</v>
      </c>
      <c r="E218" s="148"/>
      <c r="F218" s="162"/>
      <c r="G218" s="151">
        <f>ROUND((SUM(L204:L217))/1,2)</f>
        <v>0</v>
      </c>
      <c r="H218" s="151">
        <f>ROUND((SUM(M204:M217))/1,2)</f>
        <v>0</v>
      </c>
      <c r="I218" s="151">
        <f>ROUND((SUM(I204:I217))/1,2)</f>
        <v>0</v>
      </c>
      <c r="J218" s="148"/>
      <c r="K218" s="148"/>
      <c r="L218" s="148">
        <f>ROUND((SUM(L204:L217))/1,2)</f>
        <v>0</v>
      </c>
      <c r="M218" s="148">
        <f>ROUND((SUM(M204:M217))/1,2)</f>
        <v>0</v>
      </c>
      <c r="N218" s="148"/>
      <c r="O218" s="148"/>
      <c r="P218" s="172"/>
      <c r="Q218" s="148"/>
      <c r="R218" s="148"/>
      <c r="S218" s="172">
        <f>ROUND((SUM(S204:S217))/1,2)</f>
        <v>0.02</v>
      </c>
      <c r="T218" s="145"/>
      <c r="U218" s="145"/>
      <c r="V218" s="2">
        <f>ROUND((SUM(V204:V217))/1,2)</f>
        <v>0</v>
      </c>
      <c r="W218" s="145"/>
      <c r="X218" s="145"/>
      <c r="Y218" s="145"/>
      <c r="Z218" s="145"/>
    </row>
    <row r="219" spans="1:26" x14ac:dyDescent="0.3">
      <c r="A219" s="1"/>
      <c r="B219" s="1"/>
      <c r="C219" s="1"/>
      <c r="D219" s="1"/>
      <c r="E219" s="1"/>
      <c r="F219" s="158"/>
      <c r="G219" s="141"/>
      <c r="H219" s="141"/>
      <c r="I219" s="141"/>
      <c r="J219" s="1"/>
      <c r="K219" s="1"/>
      <c r="L219" s="1"/>
      <c r="M219" s="1"/>
      <c r="N219" s="1"/>
      <c r="O219" s="1"/>
      <c r="P219" s="1"/>
      <c r="Q219" s="1"/>
      <c r="R219" s="1"/>
      <c r="S219" s="1"/>
      <c r="V219" s="1"/>
    </row>
    <row r="220" spans="1:26" x14ac:dyDescent="0.3">
      <c r="A220" s="148"/>
      <c r="B220" s="148"/>
      <c r="C220" s="163">
        <v>713</v>
      </c>
      <c r="D220" s="163" t="s">
        <v>79</v>
      </c>
      <c r="E220" s="148"/>
      <c r="F220" s="162"/>
      <c r="G220" s="149"/>
      <c r="H220" s="149"/>
      <c r="I220" s="149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5"/>
      <c r="U220" s="145"/>
      <c r="V220" s="148"/>
      <c r="W220" s="145"/>
      <c r="X220" s="145"/>
      <c r="Y220" s="145"/>
      <c r="Z220" s="145"/>
    </row>
    <row r="221" spans="1:26" ht="24.9" customHeight="1" x14ac:dyDescent="0.3">
      <c r="A221" s="169"/>
      <c r="B221" s="164" t="s">
        <v>496</v>
      </c>
      <c r="C221" s="170" t="s">
        <v>497</v>
      </c>
      <c r="D221" s="164" t="s">
        <v>498</v>
      </c>
      <c r="E221" s="164" t="s">
        <v>128</v>
      </c>
      <c r="F221" s="165">
        <v>29.24</v>
      </c>
      <c r="G221" s="166">
        <v>0</v>
      </c>
      <c r="H221" s="166">
        <v>0</v>
      </c>
      <c r="I221" s="166">
        <f t="shared" ref="I221:I231" si="54">ROUND(F221*(G221+H221),2)</f>
        <v>0</v>
      </c>
      <c r="J221" s="164">
        <f t="shared" ref="J221:J231" si="55">ROUND(F221*(N221),2)</f>
        <v>0</v>
      </c>
      <c r="K221" s="167">
        <f t="shared" ref="K221:K231" si="56">ROUND(F221*(O221),2)</f>
        <v>0</v>
      </c>
      <c r="L221" s="167">
        <f t="shared" ref="L221:L231" si="57">ROUND(F221*(G221),2)</f>
        <v>0</v>
      </c>
      <c r="M221" s="167">
        <f t="shared" ref="M221:M231" si="58">ROUND(F221*(H221),2)</f>
        <v>0</v>
      </c>
      <c r="N221" s="167">
        <v>0</v>
      </c>
      <c r="O221" s="167"/>
      <c r="P221" s="171"/>
      <c r="Q221" s="171"/>
      <c r="R221" s="171"/>
      <c r="S221" s="167">
        <f t="shared" ref="S221:S231" si="59">ROUND(F221*(P221),3)</f>
        <v>0</v>
      </c>
      <c r="T221" s="168"/>
      <c r="U221" s="168"/>
      <c r="V221" s="171"/>
      <c r="Z221">
        <v>0</v>
      </c>
    </row>
    <row r="222" spans="1:26" ht="35.1" customHeight="1" x14ac:dyDescent="0.3">
      <c r="A222" s="169"/>
      <c r="B222" s="164" t="s">
        <v>496</v>
      </c>
      <c r="C222" s="170" t="s">
        <v>499</v>
      </c>
      <c r="D222" s="164" t="s">
        <v>500</v>
      </c>
      <c r="E222" s="164" t="s">
        <v>271</v>
      </c>
      <c r="F222" s="165">
        <v>34.090000000000003</v>
      </c>
      <c r="G222" s="166">
        <v>0</v>
      </c>
      <c r="H222" s="166">
        <v>0</v>
      </c>
      <c r="I222" s="166">
        <f t="shared" si="54"/>
        <v>0</v>
      </c>
      <c r="J222" s="164">
        <f t="shared" si="55"/>
        <v>0</v>
      </c>
      <c r="K222" s="167">
        <f t="shared" si="56"/>
        <v>0</v>
      </c>
      <c r="L222" s="167">
        <f t="shared" si="57"/>
        <v>0</v>
      </c>
      <c r="M222" s="167">
        <f t="shared" si="58"/>
        <v>0</v>
      </c>
      <c r="N222" s="167">
        <v>0</v>
      </c>
      <c r="O222" s="167"/>
      <c r="P222" s="171"/>
      <c r="Q222" s="171"/>
      <c r="R222" s="171"/>
      <c r="S222" s="167">
        <f t="shared" si="59"/>
        <v>0</v>
      </c>
      <c r="T222" s="168"/>
      <c r="U222" s="168"/>
      <c r="V222" s="171"/>
      <c r="Z222">
        <v>0</v>
      </c>
    </row>
    <row r="223" spans="1:26" ht="24.9" customHeight="1" x14ac:dyDescent="0.3">
      <c r="A223" s="169"/>
      <c r="B223" s="164" t="s">
        <v>496</v>
      </c>
      <c r="C223" s="170" t="s">
        <v>501</v>
      </c>
      <c r="D223" s="164" t="s">
        <v>502</v>
      </c>
      <c r="E223" s="164" t="s">
        <v>128</v>
      </c>
      <c r="F223" s="165">
        <v>74.709999999999994</v>
      </c>
      <c r="G223" s="166">
        <v>0</v>
      </c>
      <c r="H223" s="166">
        <v>0</v>
      </c>
      <c r="I223" s="166">
        <f t="shared" si="54"/>
        <v>0</v>
      </c>
      <c r="J223" s="164">
        <f t="shared" si="55"/>
        <v>0</v>
      </c>
      <c r="K223" s="167">
        <f t="shared" si="56"/>
        <v>0</v>
      </c>
      <c r="L223" s="167">
        <f t="shared" si="57"/>
        <v>0</v>
      </c>
      <c r="M223" s="167">
        <f t="shared" si="58"/>
        <v>0</v>
      </c>
      <c r="N223" s="167">
        <v>0</v>
      </c>
      <c r="O223" s="167"/>
      <c r="P223" s="171">
        <v>1.15E-3</v>
      </c>
      <c r="Q223" s="171"/>
      <c r="R223" s="171">
        <v>1.15E-3</v>
      </c>
      <c r="S223" s="167">
        <f t="shared" si="59"/>
        <v>8.5999999999999993E-2</v>
      </c>
      <c r="T223" s="168"/>
      <c r="U223" s="168"/>
      <c r="V223" s="171"/>
      <c r="Z223">
        <v>0</v>
      </c>
    </row>
    <row r="224" spans="1:26" ht="24.9" customHeight="1" x14ac:dyDescent="0.3">
      <c r="A224" s="169"/>
      <c r="B224" s="164" t="s">
        <v>503</v>
      </c>
      <c r="C224" s="170" t="s">
        <v>504</v>
      </c>
      <c r="D224" s="164" t="s">
        <v>505</v>
      </c>
      <c r="E224" s="164" t="s">
        <v>461</v>
      </c>
      <c r="F224" s="165">
        <v>1.6</v>
      </c>
      <c r="G224" s="166">
        <v>0</v>
      </c>
      <c r="H224" s="166">
        <v>0</v>
      </c>
      <c r="I224" s="166">
        <f t="shared" si="54"/>
        <v>0</v>
      </c>
      <c r="J224" s="164">
        <f t="shared" si="55"/>
        <v>0</v>
      </c>
      <c r="K224" s="167">
        <f t="shared" si="56"/>
        <v>0</v>
      </c>
      <c r="L224" s="167">
        <f t="shared" si="57"/>
        <v>0</v>
      </c>
      <c r="M224" s="167">
        <f t="shared" si="58"/>
        <v>0</v>
      </c>
      <c r="N224" s="167">
        <v>0</v>
      </c>
      <c r="O224" s="167"/>
      <c r="P224" s="171"/>
      <c r="Q224" s="171"/>
      <c r="R224" s="171"/>
      <c r="S224" s="167">
        <f t="shared" si="59"/>
        <v>0</v>
      </c>
      <c r="T224" s="168"/>
      <c r="U224" s="168"/>
      <c r="V224" s="171"/>
      <c r="Z224">
        <v>0</v>
      </c>
    </row>
    <row r="225" spans="1:26" ht="24.9" customHeight="1" x14ac:dyDescent="0.3">
      <c r="A225" s="178"/>
      <c r="B225" s="173" t="s">
        <v>321</v>
      </c>
      <c r="C225" s="179" t="s">
        <v>506</v>
      </c>
      <c r="D225" s="173" t="s">
        <v>507</v>
      </c>
      <c r="E225" s="173" t="s">
        <v>271</v>
      </c>
      <c r="F225" s="174">
        <v>29.12</v>
      </c>
      <c r="G225" s="175">
        <v>0</v>
      </c>
      <c r="H225" s="175">
        <v>0</v>
      </c>
      <c r="I225" s="175">
        <f t="shared" si="54"/>
        <v>0</v>
      </c>
      <c r="J225" s="173">
        <f t="shared" si="55"/>
        <v>0</v>
      </c>
      <c r="K225" s="176">
        <f t="shared" si="56"/>
        <v>0</v>
      </c>
      <c r="L225" s="176">
        <f t="shared" si="57"/>
        <v>0</v>
      </c>
      <c r="M225" s="176">
        <f t="shared" si="58"/>
        <v>0</v>
      </c>
      <c r="N225" s="176">
        <v>0</v>
      </c>
      <c r="O225" s="176"/>
      <c r="P225" s="180"/>
      <c r="Q225" s="180"/>
      <c r="R225" s="180"/>
      <c r="S225" s="176">
        <f t="shared" si="59"/>
        <v>0</v>
      </c>
      <c r="T225" s="177"/>
      <c r="U225" s="177"/>
      <c r="V225" s="180"/>
      <c r="Z225">
        <v>0</v>
      </c>
    </row>
    <row r="226" spans="1:26" ht="24.9" customHeight="1" x14ac:dyDescent="0.3">
      <c r="A226" s="178"/>
      <c r="B226" s="173" t="s">
        <v>466</v>
      </c>
      <c r="C226" s="179" t="s">
        <v>508</v>
      </c>
      <c r="D226" s="173" t="s">
        <v>509</v>
      </c>
      <c r="E226" s="173" t="s">
        <v>128</v>
      </c>
      <c r="F226" s="174">
        <v>12.57</v>
      </c>
      <c r="G226" s="175">
        <v>0</v>
      </c>
      <c r="H226" s="175">
        <v>0</v>
      </c>
      <c r="I226" s="175">
        <f t="shared" si="54"/>
        <v>0</v>
      </c>
      <c r="J226" s="173">
        <f t="shared" si="55"/>
        <v>0</v>
      </c>
      <c r="K226" s="176">
        <f t="shared" si="56"/>
        <v>0</v>
      </c>
      <c r="L226" s="176">
        <f t="shared" si="57"/>
        <v>0</v>
      </c>
      <c r="M226" s="176">
        <f t="shared" si="58"/>
        <v>0</v>
      </c>
      <c r="N226" s="176">
        <v>0</v>
      </c>
      <c r="O226" s="176"/>
      <c r="P226" s="180">
        <v>1.1999999999999999E-3</v>
      </c>
      <c r="Q226" s="180"/>
      <c r="R226" s="180">
        <v>1.1999999999999999E-3</v>
      </c>
      <c r="S226" s="176">
        <f t="shared" si="59"/>
        <v>1.4999999999999999E-2</v>
      </c>
      <c r="T226" s="177"/>
      <c r="U226" s="177"/>
      <c r="V226" s="180"/>
      <c r="Z226">
        <v>0</v>
      </c>
    </row>
    <row r="227" spans="1:26" ht="24.9" customHeight="1" x14ac:dyDescent="0.3">
      <c r="A227" s="178"/>
      <c r="B227" s="173" t="s">
        <v>466</v>
      </c>
      <c r="C227" s="179" t="s">
        <v>510</v>
      </c>
      <c r="D227" s="173" t="s">
        <v>511</v>
      </c>
      <c r="E227" s="173" t="s">
        <v>113</v>
      </c>
      <c r="F227" s="174">
        <v>2.23</v>
      </c>
      <c r="G227" s="175">
        <v>0</v>
      </c>
      <c r="H227" s="175">
        <v>0</v>
      </c>
      <c r="I227" s="175">
        <f t="shared" si="54"/>
        <v>0</v>
      </c>
      <c r="J227" s="173">
        <f t="shared" si="55"/>
        <v>0</v>
      </c>
      <c r="K227" s="176">
        <f t="shared" si="56"/>
        <v>0</v>
      </c>
      <c r="L227" s="176">
        <f t="shared" si="57"/>
        <v>0</v>
      </c>
      <c r="M227" s="176">
        <f t="shared" si="58"/>
        <v>0</v>
      </c>
      <c r="N227" s="176">
        <v>0</v>
      </c>
      <c r="O227" s="176"/>
      <c r="P227" s="180">
        <v>2.4500000000000001E-2</v>
      </c>
      <c r="Q227" s="180"/>
      <c r="R227" s="180">
        <v>2.4500000000000001E-2</v>
      </c>
      <c r="S227" s="176">
        <f t="shared" si="59"/>
        <v>5.5E-2</v>
      </c>
      <c r="T227" s="177"/>
      <c r="U227" s="177"/>
      <c r="V227" s="180"/>
      <c r="Z227">
        <v>0</v>
      </c>
    </row>
    <row r="228" spans="1:26" ht="24.9" customHeight="1" x14ac:dyDescent="0.3">
      <c r="A228" s="178"/>
      <c r="B228" s="173" t="s">
        <v>321</v>
      </c>
      <c r="C228" s="179" t="s">
        <v>512</v>
      </c>
      <c r="D228" s="173" t="s">
        <v>513</v>
      </c>
      <c r="E228" s="173" t="s">
        <v>271</v>
      </c>
      <c r="F228" s="174">
        <v>48.92</v>
      </c>
      <c r="G228" s="175">
        <v>0</v>
      </c>
      <c r="H228" s="175">
        <v>0</v>
      </c>
      <c r="I228" s="175">
        <f t="shared" si="54"/>
        <v>0</v>
      </c>
      <c r="J228" s="173">
        <f t="shared" si="55"/>
        <v>0</v>
      </c>
      <c r="K228" s="176">
        <f t="shared" si="56"/>
        <v>0</v>
      </c>
      <c r="L228" s="176">
        <f t="shared" si="57"/>
        <v>0</v>
      </c>
      <c r="M228" s="176">
        <f t="shared" si="58"/>
        <v>0</v>
      </c>
      <c r="N228" s="176">
        <v>0</v>
      </c>
      <c r="O228" s="176"/>
      <c r="P228" s="180"/>
      <c r="Q228" s="180"/>
      <c r="R228" s="180"/>
      <c r="S228" s="176">
        <f t="shared" si="59"/>
        <v>0</v>
      </c>
      <c r="T228" s="177"/>
      <c r="U228" s="177"/>
      <c r="V228" s="180"/>
      <c r="Z228">
        <v>0</v>
      </c>
    </row>
    <row r="229" spans="1:26" ht="24.9" customHeight="1" x14ac:dyDescent="0.3">
      <c r="A229" s="178"/>
      <c r="B229" s="173" t="s">
        <v>321</v>
      </c>
      <c r="C229" s="179" t="s">
        <v>514</v>
      </c>
      <c r="D229" s="173" t="s">
        <v>515</v>
      </c>
      <c r="E229" s="173" t="s">
        <v>271</v>
      </c>
      <c r="F229" s="174">
        <v>44.46</v>
      </c>
      <c r="G229" s="175">
        <v>0</v>
      </c>
      <c r="H229" s="175">
        <v>0</v>
      </c>
      <c r="I229" s="175">
        <f t="shared" si="54"/>
        <v>0</v>
      </c>
      <c r="J229" s="173">
        <f t="shared" si="55"/>
        <v>0</v>
      </c>
      <c r="K229" s="176">
        <f t="shared" si="56"/>
        <v>0</v>
      </c>
      <c r="L229" s="176">
        <f t="shared" si="57"/>
        <v>0</v>
      </c>
      <c r="M229" s="176">
        <f t="shared" si="58"/>
        <v>0</v>
      </c>
      <c r="N229" s="176">
        <v>0</v>
      </c>
      <c r="O229" s="176"/>
      <c r="P229" s="180"/>
      <c r="Q229" s="180"/>
      <c r="R229" s="180"/>
      <c r="S229" s="176">
        <f t="shared" si="59"/>
        <v>0</v>
      </c>
      <c r="T229" s="177"/>
      <c r="U229" s="177"/>
      <c r="V229" s="180"/>
      <c r="Z229">
        <v>0</v>
      </c>
    </row>
    <row r="230" spans="1:26" ht="24.9" customHeight="1" x14ac:dyDescent="0.3">
      <c r="A230" s="178"/>
      <c r="B230" s="173" t="s">
        <v>160</v>
      </c>
      <c r="C230" s="179" t="s">
        <v>516</v>
      </c>
      <c r="D230" s="173" t="s">
        <v>517</v>
      </c>
      <c r="E230" s="173" t="s">
        <v>128</v>
      </c>
      <c r="F230" s="174">
        <v>5.03</v>
      </c>
      <c r="G230" s="175">
        <v>0</v>
      </c>
      <c r="H230" s="175">
        <v>0</v>
      </c>
      <c r="I230" s="175">
        <f t="shared" si="54"/>
        <v>0</v>
      </c>
      <c r="J230" s="173">
        <f t="shared" si="55"/>
        <v>0</v>
      </c>
      <c r="K230" s="176">
        <f t="shared" si="56"/>
        <v>0</v>
      </c>
      <c r="L230" s="176">
        <f t="shared" si="57"/>
        <v>0</v>
      </c>
      <c r="M230" s="176">
        <f t="shared" si="58"/>
        <v>0</v>
      </c>
      <c r="N230" s="176">
        <v>0</v>
      </c>
      <c r="O230" s="176"/>
      <c r="P230" s="180">
        <v>1.6999999999999999E-3</v>
      </c>
      <c r="Q230" s="180"/>
      <c r="R230" s="180">
        <v>1.6999999999999999E-3</v>
      </c>
      <c r="S230" s="176">
        <f t="shared" si="59"/>
        <v>8.9999999999999993E-3</v>
      </c>
      <c r="T230" s="177"/>
      <c r="U230" s="177"/>
      <c r="V230" s="180"/>
      <c r="Z230">
        <v>0</v>
      </c>
    </row>
    <row r="231" spans="1:26" ht="24.9" customHeight="1" x14ac:dyDescent="0.3">
      <c r="A231" s="178"/>
      <c r="B231" s="173" t="s">
        <v>160</v>
      </c>
      <c r="C231" s="179" t="s">
        <v>518</v>
      </c>
      <c r="D231" s="173" t="s">
        <v>519</v>
      </c>
      <c r="E231" s="173" t="s">
        <v>128</v>
      </c>
      <c r="F231" s="174">
        <v>11.76</v>
      </c>
      <c r="G231" s="175">
        <v>0</v>
      </c>
      <c r="H231" s="175">
        <v>0</v>
      </c>
      <c r="I231" s="175">
        <f t="shared" si="54"/>
        <v>0</v>
      </c>
      <c r="J231" s="173">
        <f t="shared" si="55"/>
        <v>0</v>
      </c>
      <c r="K231" s="176">
        <f t="shared" si="56"/>
        <v>0</v>
      </c>
      <c r="L231" s="176">
        <f t="shared" si="57"/>
        <v>0</v>
      </c>
      <c r="M231" s="176">
        <f t="shared" si="58"/>
        <v>0</v>
      </c>
      <c r="N231" s="176">
        <v>0</v>
      </c>
      <c r="O231" s="176"/>
      <c r="P231" s="180">
        <v>2.5500000000000002E-3</v>
      </c>
      <c r="Q231" s="180"/>
      <c r="R231" s="180">
        <v>2.5500000000000002E-3</v>
      </c>
      <c r="S231" s="176">
        <f t="shared" si="59"/>
        <v>0.03</v>
      </c>
      <c r="T231" s="177"/>
      <c r="U231" s="177"/>
      <c r="V231" s="180"/>
      <c r="Z231">
        <v>0</v>
      </c>
    </row>
    <row r="232" spans="1:26" x14ac:dyDescent="0.3">
      <c r="A232" s="148"/>
      <c r="B232" s="148"/>
      <c r="C232" s="163">
        <v>713</v>
      </c>
      <c r="D232" s="163" t="s">
        <v>79</v>
      </c>
      <c r="E232" s="148"/>
      <c r="F232" s="162"/>
      <c r="G232" s="151">
        <f>ROUND((SUM(L220:L231))/1,2)</f>
        <v>0</v>
      </c>
      <c r="H232" s="151">
        <f>ROUND((SUM(M220:M231))/1,2)</f>
        <v>0</v>
      </c>
      <c r="I232" s="151">
        <f>ROUND((SUM(I220:I231))/1,2)</f>
        <v>0</v>
      </c>
      <c r="J232" s="148"/>
      <c r="K232" s="148"/>
      <c r="L232" s="148">
        <f>ROUND((SUM(L220:L231))/1,2)</f>
        <v>0</v>
      </c>
      <c r="M232" s="148">
        <f>ROUND((SUM(M220:M231))/1,2)</f>
        <v>0</v>
      </c>
      <c r="N232" s="148"/>
      <c r="O232" s="148"/>
      <c r="P232" s="172"/>
      <c r="Q232" s="148"/>
      <c r="R232" s="148"/>
      <c r="S232" s="172">
        <f>ROUND((SUM(S220:S231))/1,2)</f>
        <v>0.2</v>
      </c>
      <c r="T232" s="145"/>
      <c r="U232" s="145"/>
      <c r="V232" s="2">
        <f>ROUND((SUM(V220:V231))/1,2)</f>
        <v>0</v>
      </c>
      <c r="W232" s="145"/>
      <c r="X232" s="145"/>
      <c r="Y232" s="145"/>
      <c r="Z232" s="145"/>
    </row>
    <row r="233" spans="1:26" x14ac:dyDescent="0.3">
      <c r="A233" s="1"/>
      <c r="B233" s="1"/>
      <c r="C233" s="1"/>
      <c r="D233" s="1"/>
      <c r="E233" s="1"/>
      <c r="F233" s="158"/>
      <c r="G233" s="141"/>
      <c r="H233" s="141"/>
      <c r="I233" s="141"/>
      <c r="J233" s="1"/>
      <c r="K233" s="1"/>
      <c r="L233" s="1"/>
      <c r="M233" s="1"/>
      <c r="N233" s="1"/>
      <c r="O233" s="1"/>
      <c r="P233" s="1"/>
      <c r="Q233" s="1"/>
      <c r="R233" s="1"/>
      <c r="S233" s="1"/>
      <c r="V233" s="1"/>
    </row>
    <row r="234" spans="1:26" x14ac:dyDescent="0.3">
      <c r="A234" s="148"/>
      <c r="B234" s="148"/>
      <c r="C234" s="163">
        <v>725</v>
      </c>
      <c r="D234" s="163" t="s">
        <v>80</v>
      </c>
      <c r="E234" s="148"/>
      <c r="F234" s="162"/>
      <c r="G234" s="149"/>
      <c r="H234" s="149"/>
      <c r="I234" s="149"/>
      <c r="J234" s="148"/>
      <c r="K234" s="148"/>
      <c r="L234" s="148"/>
      <c r="M234" s="148"/>
      <c r="N234" s="148"/>
      <c r="O234" s="148"/>
      <c r="P234" s="148"/>
      <c r="Q234" s="148"/>
      <c r="R234" s="148"/>
      <c r="S234" s="148"/>
      <c r="T234" s="145"/>
      <c r="U234" s="145"/>
      <c r="V234" s="148"/>
      <c r="W234" s="145"/>
      <c r="X234" s="145"/>
      <c r="Y234" s="145"/>
      <c r="Z234" s="145"/>
    </row>
    <row r="235" spans="1:26" ht="24.9" customHeight="1" x14ac:dyDescent="0.3">
      <c r="A235" s="169"/>
      <c r="B235" s="164" t="s">
        <v>245</v>
      </c>
      <c r="C235" s="170" t="s">
        <v>520</v>
      </c>
      <c r="D235" s="164" t="s">
        <v>521</v>
      </c>
      <c r="E235" s="164" t="s">
        <v>248</v>
      </c>
      <c r="F235" s="165">
        <v>1</v>
      </c>
      <c r="G235" s="166">
        <v>0</v>
      </c>
      <c r="H235" s="166">
        <v>0</v>
      </c>
      <c r="I235" s="166">
        <f>ROUND(F235*(G235+H235),2)</f>
        <v>0</v>
      </c>
      <c r="J235" s="164">
        <f>ROUND(F235*(N235),2)</f>
        <v>0</v>
      </c>
      <c r="K235" s="167">
        <f>ROUND(F235*(O235),2)</f>
        <v>0</v>
      </c>
      <c r="L235" s="167">
        <f>ROUND(F235*(G235),2)</f>
        <v>0</v>
      </c>
      <c r="M235" s="167">
        <f>ROUND(F235*(H235),2)</f>
        <v>0</v>
      </c>
      <c r="N235" s="167">
        <v>0</v>
      </c>
      <c r="O235" s="167"/>
      <c r="P235" s="171"/>
      <c r="Q235" s="171"/>
      <c r="R235" s="171"/>
      <c r="S235" s="167">
        <f>ROUND(F235*(P235),3)</f>
        <v>0</v>
      </c>
      <c r="T235" s="168"/>
      <c r="U235" s="168"/>
      <c r="V235" s="171"/>
      <c r="Z235">
        <v>0</v>
      </c>
    </row>
    <row r="236" spans="1:26" x14ac:dyDescent="0.3">
      <c r="A236" s="148"/>
      <c r="B236" s="148"/>
      <c r="C236" s="163">
        <v>725</v>
      </c>
      <c r="D236" s="163" t="s">
        <v>80</v>
      </c>
      <c r="E236" s="148"/>
      <c r="F236" s="162"/>
      <c r="G236" s="151">
        <f>ROUND((SUM(L234:L235))/1,2)</f>
        <v>0</v>
      </c>
      <c r="H236" s="151">
        <f>ROUND((SUM(M234:M235))/1,2)</f>
        <v>0</v>
      </c>
      <c r="I236" s="151">
        <f>ROUND((SUM(I234:I235))/1,2)</f>
        <v>0</v>
      </c>
      <c r="J236" s="148"/>
      <c r="K236" s="148"/>
      <c r="L236" s="148">
        <f>ROUND((SUM(L234:L235))/1,2)</f>
        <v>0</v>
      </c>
      <c r="M236" s="148">
        <f>ROUND((SUM(M234:M235))/1,2)</f>
        <v>0</v>
      </c>
      <c r="N236" s="148"/>
      <c r="O236" s="148"/>
      <c r="P236" s="172"/>
      <c r="Q236" s="148"/>
      <c r="R236" s="148"/>
      <c r="S236" s="172">
        <f>ROUND((SUM(S234:S235))/1,2)</f>
        <v>0</v>
      </c>
      <c r="T236" s="145"/>
      <c r="U236" s="145"/>
      <c r="V236" s="2">
        <f>ROUND((SUM(V234:V235))/1,2)</f>
        <v>0</v>
      </c>
      <c r="W236" s="145"/>
      <c r="X236" s="145"/>
      <c r="Y236" s="145"/>
      <c r="Z236" s="145"/>
    </row>
    <row r="237" spans="1:26" x14ac:dyDescent="0.3">
      <c r="A237" s="1"/>
      <c r="B237" s="1"/>
      <c r="C237" s="1"/>
      <c r="D237" s="1"/>
      <c r="E237" s="1"/>
      <c r="F237" s="158"/>
      <c r="G237" s="141"/>
      <c r="H237" s="141"/>
      <c r="I237" s="141"/>
      <c r="J237" s="1"/>
      <c r="K237" s="1"/>
      <c r="L237" s="1"/>
      <c r="M237" s="1"/>
      <c r="N237" s="1"/>
      <c r="O237" s="1"/>
      <c r="P237" s="1"/>
      <c r="Q237" s="1"/>
      <c r="R237" s="1"/>
      <c r="S237" s="1"/>
      <c r="V237" s="1"/>
    </row>
    <row r="238" spans="1:26" x14ac:dyDescent="0.3">
      <c r="A238" s="148"/>
      <c r="B238" s="148"/>
      <c r="C238" s="163">
        <v>731</v>
      </c>
      <c r="D238" s="163" t="s">
        <v>81</v>
      </c>
      <c r="E238" s="148"/>
      <c r="F238" s="162"/>
      <c r="G238" s="149"/>
      <c r="H238" s="149"/>
      <c r="I238" s="149"/>
      <c r="J238" s="148"/>
      <c r="K238" s="148"/>
      <c r="L238" s="148"/>
      <c r="M238" s="148"/>
      <c r="N238" s="148"/>
      <c r="O238" s="148"/>
      <c r="P238" s="148"/>
      <c r="Q238" s="148"/>
      <c r="R238" s="148"/>
      <c r="S238" s="148"/>
      <c r="T238" s="145"/>
      <c r="U238" s="145"/>
      <c r="V238" s="148"/>
      <c r="W238" s="145"/>
      <c r="X238" s="145"/>
      <c r="Y238" s="145"/>
      <c r="Z238" s="145"/>
    </row>
    <row r="239" spans="1:26" ht="24.9" customHeight="1" x14ac:dyDescent="0.3">
      <c r="A239" s="169"/>
      <c r="B239" s="164" t="s">
        <v>245</v>
      </c>
      <c r="C239" s="170" t="s">
        <v>522</v>
      </c>
      <c r="D239" s="164" t="s">
        <v>523</v>
      </c>
      <c r="E239" s="164" t="s">
        <v>248</v>
      </c>
      <c r="F239" s="165">
        <v>1</v>
      </c>
      <c r="G239" s="166">
        <v>0</v>
      </c>
      <c r="H239" s="166">
        <v>0</v>
      </c>
      <c r="I239" s="166">
        <f>ROUND(F239*(G239+H239),2)</f>
        <v>0</v>
      </c>
      <c r="J239" s="164">
        <f>ROUND(F239*(N239),2)</f>
        <v>0</v>
      </c>
      <c r="K239" s="167">
        <f>ROUND(F239*(O239),2)</f>
        <v>0</v>
      </c>
      <c r="L239" s="167">
        <f>ROUND(F239*(G239),2)</f>
        <v>0</v>
      </c>
      <c r="M239" s="167">
        <f>ROUND(F239*(H239),2)</f>
        <v>0</v>
      </c>
      <c r="N239" s="167">
        <v>0</v>
      </c>
      <c r="O239" s="167"/>
      <c r="P239" s="171"/>
      <c r="Q239" s="171"/>
      <c r="R239" s="171"/>
      <c r="S239" s="167">
        <f>ROUND(F239*(P239),3)</f>
        <v>0</v>
      </c>
      <c r="T239" s="168"/>
      <c r="U239" s="168"/>
      <c r="V239" s="171"/>
      <c r="Z239">
        <v>0</v>
      </c>
    </row>
    <row r="240" spans="1:26" x14ac:dyDescent="0.3">
      <c r="A240" s="148"/>
      <c r="B240" s="148"/>
      <c r="C240" s="163">
        <v>731</v>
      </c>
      <c r="D240" s="163" t="s">
        <v>81</v>
      </c>
      <c r="E240" s="148"/>
      <c r="F240" s="162"/>
      <c r="G240" s="151">
        <f>ROUND((SUM(L238:L239))/1,2)</f>
        <v>0</v>
      </c>
      <c r="H240" s="151">
        <f>ROUND((SUM(M238:M239))/1,2)</f>
        <v>0</v>
      </c>
      <c r="I240" s="151">
        <f>ROUND((SUM(I238:I239))/1,2)</f>
        <v>0</v>
      </c>
      <c r="J240" s="148"/>
      <c r="K240" s="148"/>
      <c r="L240" s="148">
        <f>ROUND((SUM(L238:L239))/1,2)</f>
        <v>0</v>
      </c>
      <c r="M240" s="148">
        <f>ROUND((SUM(M238:M239))/1,2)</f>
        <v>0</v>
      </c>
      <c r="N240" s="148"/>
      <c r="O240" s="148"/>
      <c r="P240" s="172"/>
      <c r="Q240" s="148"/>
      <c r="R240" s="148"/>
      <c r="S240" s="172">
        <f>ROUND((SUM(S238:S239))/1,2)</f>
        <v>0</v>
      </c>
      <c r="T240" s="145"/>
      <c r="U240" s="145"/>
      <c r="V240" s="2">
        <f>ROUND((SUM(V238:V239))/1,2)</f>
        <v>0</v>
      </c>
      <c r="W240" s="145"/>
      <c r="X240" s="145"/>
      <c r="Y240" s="145"/>
      <c r="Z240" s="145"/>
    </row>
    <row r="241" spans="1:26" x14ac:dyDescent="0.3">
      <c r="A241" s="1"/>
      <c r="B241" s="1"/>
      <c r="C241" s="1"/>
      <c r="D241" s="1"/>
      <c r="E241" s="1"/>
      <c r="F241" s="158"/>
      <c r="G241" s="141"/>
      <c r="H241" s="141"/>
      <c r="I241" s="141"/>
      <c r="J241" s="1"/>
      <c r="K241" s="1"/>
      <c r="L241" s="1"/>
      <c r="M241" s="1"/>
      <c r="N241" s="1"/>
      <c r="O241" s="1"/>
      <c r="P241" s="1"/>
      <c r="Q241" s="1"/>
      <c r="R241" s="1"/>
      <c r="S241" s="1"/>
      <c r="V241" s="1"/>
    </row>
    <row r="242" spans="1:26" x14ac:dyDescent="0.3">
      <c r="A242" s="148"/>
      <c r="B242" s="148"/>
      <c r="C242" s="163">
        <v>762</v>
      </c>
      <c r="D242" s="163" t="s">
        <v>82</v>
      </c>
      <c r="E242" s="148"/>
      <c r="F242" s="162"/>
      <c r="G242" s="149"/>
      <c r="H242" s="149"/>
      <c r="I242" s="149"/>
      <c r="J242" s="148"/>
      <c r="K242" s="148"/>
      <c r="L242" s="148"/>
      <c r="M242" s="148"/>
      <c r="N242" s="148"/>
      <c r="O242" s="148"/>
      <c r="P242" s="148"/>
      <c r="Q242" s="148"/>
      <c r="R242" s="148"/>
      <c r="S242" s="148"/>
      <c r="T242" s="145"/>
      <c r="U242" s="145"/>
      <c r="V242" s="148"/>
      <c r="W242" s="145"/>
      <c r="X242" s="145"/>
      <c r="Y242" s="145"/>
      <c r="Z242" s="145"/>
    </row>
    <row r="243" spans="1:26" ht="24.9" customHeight="1" x14ac:dyDescent="0.3">
      <c r="A243" s="169"/>
      <c r="B243" s="164" t="s">
        <v>524</v>
      </c>
      <c r="C243" s="170" t="s">
        <v>525</v>
      </c>
      <c r="D243" s="164" t="s">
        <v>526</v>
      </c>
      <c r="E243" s="164" t="s">
        <v>128</v>
      </c>
      <c r="F243" s="165">
        <v>10.11</v>
      </c>
      <c r="G243" s="166">
        <v>0</v>
      </c>
      <c r="H243" s="166">
        <v>0</v>
      </c>
      <c r="I243" s="166">
        <f>ROUND(F243*(G243+H243),2)</f>
        <v>0</v>
      </c>
      <c r="J243" s="164">
        <f>ROUND(F243*(N243),2)</f>
        <v>0</v>
      </c>
      <c r="K243" s="167">
        <f>ROUND(F243*(O243),2)</f>
        <v>0</v>
      </c>
      <c r="L243" s="167">
        <f>ROUND(F243*(G243),2)</f>
        <v>0</v>
      </c>
      <c r="M243" s="167">
        <f>ROUND(F243*(H243),2)</f>
        <v>0</v>
      </c>
      <c r="N243" s="167">
        <v>0</v>
      </c>
      <c r="O243" s="167"/>
      <c r="P243" s="171">
        <v>1.3610000000000001E-2</v>
      </c>
      <c r="Q243" s="171"/>
      <c r="R243" s="171">
        <v>1.3610000000000001E-2</v>
      </c>
      <c r="S243" s="167">
        <f>ROUND(F243*(P243),3)</f>
        <v>0.13800000000000001</v>
      </c>
      <c r="T243" s="168"/>
      <c r="U243" s="168"/>
      <c r="V243" s="171"/>
      <c r="Z243">
        <v>0</v>
      </c>
    </row>
    <row r="244" spans="1:26" ht="24.9" customHeight="1" x14ac:dyDescent="0.3">
      <c r="A244" s="169"/>
      <c r="B244" s="164" t="s">
        <v>524</v>
      </c>
      <c r="C244" s="170" t="s">
        <v>527</v>
      </c>
      <c r="D244" s="164" t="s">
        <v>528</v>
      </c>
      <c r="E244" s="164" t="s">
        <v>128</v>
      </c>
      <c r="F244" s="165">
        <v>10.11</v>
      </c>
      <c r="G244" s="166">
        <v>0</v>
      </c>
      <c r="H244" s="166">
        <v>0</v>
      </c>
      <c r="I244" s="166">
        <f>ROUND(F244*(G244+H244),2)</f>
        <v>0</v>
      </c>
      <c r="J244" s="164">
        <f>ROUND(F244*(N244),2)</f>
        <v>0</v>
      </c>
      <c r="K244" s="167">
        <f>ROUND(F244*(O244),2)</f>
        <v>0</v>
      </c>
      <c r="L244" s="167">
        <f>ROUND(F244*(G244),2)</f>
        <v>0</v>
      </c>
      <c r="M244" s="167">
        <f>ROUND(F244*(H244),2)</f>
        <v>0</v>
      </c>
      <c r="N244" s="167">
        <v>0</v>
      </c>
      <c r="O244" s="167"/>
      <c r="P244" s="171">
        <v>2.4000000000000001E-4</v>
      </c>
      <c r="Q244" s="171"/>
      <c r="R244" s="171">
        <v>2.4000000000000001E-4</v>
      </c>
      <c r="S244" s="167">
        <f>ROUND(F244*(P244),3)</f>
        <v>2E-3</v>
      </c>
      <c r="T244" s="168"/>
      <c r="U244" s="168"/>
      <c r="V244" s="171"/>
      <c r="Z244">
        <v>0</v>
      </c>
    </row>
    <row r="245" spans="1:26" ht="24.9" customHeight="1" x14ac:dyDescent="0.3">
      <c r="A245" s="169"/>
      <c r="B245" s="164" t="s">
        <v>524</v>
      </c>
      <c r="C245" s="170" t="s">
        <v>529</v>
      </c>
      <c r="D245" s="164" t="s">
        <v>530</v>
      </c>
      <c r="E245" s="164" t="s">
        <v>461</v>
      </c>
      <c r="F245" s="165">
        <v>5.2</v>
      </c>
      <c r="G245" s="166">
        <v>0</v>
      </c>
      <c r="H245" s="166">
        <v>0</v>
      </c>
      <c r="I245" s="166">
        <f>ROUND(F245*(G245+H245),2)</f>
        <v>0</v>
      </c>
      <c r="J245" s="164">
        <f>ROUND(F245*(N245),2)</f>
        <v>0</v>
      </c>
      <c r="K245" s="167">
        <f>ROUND(F245*(O245),2)</f>
        <v>0</v>
      </c>
      <c r="L245" s="167">
        <f>ROUND(F245*(G245),2)</f>
        <v>0</v>
      </c>
      <c r="M245" s="167">
        <f>ROUND(F245*(H245),2)</f>
        <v>0</v>
      </c>
      <c r="N245" s="167">
        <v>0</v>
      </c>
      <c r="O245" s="167"/>
      <c r="P245" s="171"/>
      <c r="Q245" s="171"/>
      <c r="R245" s="171"/>
      <c r="S245" s="167">
        <f>ROUND(F245*(P245),3)</f>
        <v>0</v>
      </c>
      <c r="T245" s="168"/>
      <c r="U245" s="168"/>
      <c r="V245" s="171"/>
      <c r="Z245">
        <v>0</v>
      </c>
    </row>
    <row r="246" spans="1:26" x14ac:dyDescent="0.3">
      <c r="A246" s="148"/>
      <c r="B246" s="148"/>
      <c r="C246" s="163">
        <v>762</v>
      </c>
      <c r="D246" s="163" t="s">
        <v>82</v>
      </c>
      <c r="E246" s="148"/>
      <c r="F246" s="162"/>
      <c r="G246" s="151">
        <f>ROUND((SUM(L242:L245))/1,2)</f>
        <v>0</v>
      </c>
      <c r="H246" s="151">
        <f>ROUND((SUM(M242:M245))/1,2)</f>
        <v>0</v>
      </c>
      <c r="I246" s="151">
        <f>ROUND((SUM(I242:I245))/1,2)</f>
        <v>0</v>
      </c>
      <c r="J246" s="148"/>
      <c r="K246" s="148"/>
      <c r="L246" s="148">
        <f>ROUND((SUM(L242:L245))/1,2)</f>
        <v>0</v>
      </c>
      <c r="M246" s="148">
        <f>ROUND((SUM(M242:M245))/1,2)</f>
        <v>0</v>
      </c>
      <c r="N246" s="148"/>
      <c r="O246" s="148"/>
      <c r="P246" s="172"/>
      <c r="Q246" s="148"/>
      <c r="R246" s="148"/>
      <c r="S246" s="172">
        <f>ROUND((SUM(S242:S245))/1,2)</f>
        <v>0.14000000000000001</v>
      </c>
      <c r="T246" s="145"/>
      <c r="U246" s="145"/>
      <c r="V246" s="2">
        <f>ROUND((SUM(V242:V245))/1,2)</f>
        <v>0</v>
      </c>
      <c r="W246" s="145"/>
      <c r="X246" s="145"/>
      <c r="Y246" s="145"/>
      <c r="Z246" s="145"/>
    </row>
    <row r="247" spans="1:26" x14ac:dyDescent="0.3">
      <c r="A247" s="1"/>
      <c r="B247" s="1"/>
      <c r="C247" s="1"/>
      <c r="D247" s="1"/>
      <c r="E247" s="1"/>
      <c r="F247" s="158"/>
      <c r="G247" s="141"/>
      <c r="H247" s="141"/>
      <c r="I247" s="141"/>
      <c r="J247" s="1"/>
      <c r="K247" s="1"/>
      <c r="L247" s="1"/>
      <c r="M247" s="1"/>
      <c r="N247" s="1"/>
      <c r="O247" s="1"/>
      <c r="P247" s="1"/>
      <c r="Q247" s="1"/>
      <c r="R247" s="1"/>
      <c r="S247" s="1"/>
      <c r="V247" s="1"/>
    </row>
    <row r="248" spans="1:26" x14ac:dyDescent="0.3">
      <c r="A248" s="148"/>
      <c r="B248" s="148"/>
      <c r="C248" s="163">
        <v>763</v>
      </c>
      <c r="D248" s="163" t="s">
        <v>83</v>
      </c>
      <c r="E248" s="148"/>
      <c r="F248" s="162"/>
      <c r="G248" s="149"/>
      <c r="H248" s="149"/>
      <c r="I248" s="149"/>
      <c r="J248" s="148"/>
      <c r="K248" s="148"/>
      <c r="L248" s="148"/>
      <c r="M248" s="148"/>
      <c r="N248" s="148"/>
      <c r="O248" s="148"/>
      <c r="P248" s="148"/>
      <c r="Q248" s="148"/>
      <c r="R248" s="148"/>
      <c r="S248" s="148"/>
      <c r="T248" s="145"/>
      <c r="U248" s="145"/>
      <c r="V248" s="148"/>
      <c r="W248" s="145"/>
      <c r="X248" s="145"/>
      <c r="Y248" s="145"/>
      <c r="Z248" s="145"/>
    </row>
    <row r="249" spans="1:26" ht="24.9" customHeight="1" x14ac:dyDescent="0.3">
      <c r="A249" s="169"/>
      <c r="B249" s="164" t="s">
        <v>531</v>
      </c>
      <c r="C249" s="170" t="s">
        <v>532</v>
      </c>
      <c r="D249" s="164" t="s">
        <v>533</v>
      </c>
      <c r="E249" s="164" t="s">
        <v>128</v>
      </c>
      <c r="F249" s="165">
        <v>92.2</v>
      </c>
      <c r="G249" s="166">
        <v>0</v>
      </c>
      <c r="H249" s="166">
        <v>0</v>
      </c>
      <c r="I249" s="166">
        <f>ROUND(F249*(G249+H249),2)</f>
        <v>0</v>
      </c>
      <c r="J249" s="164">
        <f>ROUND(F249*(N249),2)</f>
        <v>0</v>
      </c>
      <c r="K249" s="167">
        <f>ROUND(F249*(O249),2)</f>
        <v>0</v>
      </c>
      <c r="L249" s="167">
        <f>ROUND(F249*(G249),2)</f>
        <v>0</v>
      </c>
      <c r="M249" s="167">
        <f>ROUND(F249*(H249),2)</f>
        <v>0</v>
      </c>
      <c r="N249" s="167">
        <v>0</v>
      </c>
      <c r="O249" s="167"/>
      <c r="P249" s="171">
        <v>1.3180000000000001E-2</v>
      </c>
      <c r="Q249" s="171"/>
      <c r="R249" s="171">
        <v>1.3180000000000001E-2</v>
      </c>
      <c r="S249" s="167">
        <f>ROUND(F249*(P249),3)</f>
        <v>1.2150000000000001</v>
      </c>
      <c r="T249" s="168"/>
      <c r="U249" s="168"/>
      <c r="V249" s="171"/>
      <c r="Z249">
        <v>0</v>
      </c>
    </row>
    <row r="250" spans="1:26" ht="24.9" customHeight="1" x14ac:dyDescent="0.3">
      <c r="A250" s="169"/>
      <c r="B250" s="164" t="s">
        <v>531</v>
      </c>
      <c r="C250" s="170" t="s">
        <v>534</v>
      </c>
      <c r="D250" s="164" t="s">
        <v>535</v>
      </c>
      <c r="E250" s="164" t="s">
        <v>128</v>
      </c>
      <c r="F250" s="165">
        <v>28.22</v>
      </c>
      <c r="G250" s="166">
        <v>0</v>
      </c>
      <c r="H250" s="166">
        <v>0</v>
      </c>
      <c r="I250" s="166">
        <f>ROUND(F250*(G250+H250),2)</f>
        <v>0</v>
      </c>
      <c r="J250" s="164">
        <f>ROUND(F250*(N250),2)</f>
        <v>0</v>
      </c>
      <c r="K250" s="167">
        <f>ROUND(F250*(O250),2)</f>
        <v>0</v>
      </c>
      <c r="L250" s="167">
        <f>ROUND(F250*(G250),2)</f>
        <v>0</v>
      </c>
      <c r="M250" s="167">
        <f>ROUND(F250*(H250),2)</f>
        <v>0</v>
      </c>
      <c r="N250" s="167">
        <v>0</v>
      </c>
      <c r="O250" s="167"/>
      <c r="P250" s="171">
        <v>1.418E-2</v>
      </c>
      <c r="Q250" s="171"/>
      <c r="R250" s="171">
        <v>1.418E-2</v>
      </c>
      <c r="S250" s="167">
        <f>ROUND(F250*(P250),3)</f>
        <v>0.4</v>
      </c>
      <c r="T250" s="168"/>
      <c r="U250" s="168"/>
      <c r="V250" s="171"/>
      <c r="Z250">
        <v>0</v>
      </c>
    </row>
    <row r="251" spans="1:26" ht="24.9" customHeight="1" x14ac:dyDescent="0.3">
      <c r="A251" s="169"/>
      <c r="B251" s="164" t="s">
        <v>531</v>
      </c>
      <c r="C251" s="170" t="s">
        <v>536</v>
      </c>
      <c r="D251" s="164" t="s">
        <v>537</v>
      </c>
      <c r="E251" s="164" t="s">
        <v>461</v>
      </c>
      <c r="F251" s="165">
        <v>0.7</v>
      </c>
      <c r="G251" s="166">
        <v>0</v>
      </c>
      <c r="H251" s="166">
        <v>0</v>
      </c>
      <c r="I251" s="166">
        <f>ROUND(F251*(G251+H251),2)</f>
        <v>0</v>
      </c>
      <c r="J251" s="164">
        <f>ROUND(F251*(N251),2)</f>
        <v>0</v>
      </c>
      <c r="K251" s="167">
        <f>ROUND(F251*(O251),2)</f>
        <v>0</v>
      </c>
      <c r="L251" s="167">
        <f>ROUND(F251*(G251),2)</f>
        <v>0</v>
      </c>
      <c r="M251" s="167">
        <f>ROUND(F251*(H251),2)</f>
        <v>0</v>
      </c>
      <c r="N251" s="167">
        <v>0</v>
      </c>
      <c r="O251" s="167"/>
      <c r="P251" s="171"/>
      <c r="Q251" s="171"/>
      <c r="R251" s="171"/>
      <c r="S251" s="167">
        <f>ROUND(F251*(P251),3)</f>
        <v>0</v>
      </c>
      <c r="T251" s="168"/>
      <c r="U251" s="168"/>
      <c r="V251" s="171"/>
      <c r="Z251">
        <v>0</v>
      </c>
    </row>
    <row r="252" spans="1:26" x14ac:dyDescent="0.3">
      <c r="A252" s="148"/>
      <c r="B252" s="148"/>
      <c r="C252" s="163">
        <v>763</v>
      </c>
      <c r="D252" s="163" t="s">
        <v>83</v>
      </c>
      <c r="E252" s="148"/>
      <c r="F252" s="162"/>
      <c r="G252" s="151">
        <f>ROUND((SUM(L248:L251))/1,2)</f>
        <v>0</v>
      </c>
      <c r="H252" s="151">
        <f>ROUND((SUM(M248:M251))/1,2)</f>
        <v>0</v>
      </c>
      <c r="I252" s="151">
        <f>ROUND((SUM(I248:I251))/1,2)</f>
        <v>0</v>
      </c>
      <c r="J252" s="148"/>
      <c r="K252" s="148"/>
      <c r="L252" s="148">
        <f>ROUND((SUM(L248:L251))/1,2)</f>
        <v>0</v>
      </c>
      <c r="M252" s="148">
        <f>ROUND((SUM(M248:M251))/1,2)</f>
        <v>0</v>
      </c>
      <c r="N252" s="148"/>
      <c r="O252" s="148"/>
      <c r="P252" s="172"/>
      <c r="Q252" s="148"/>
      <c r="R252" s="148"/>
      <c r="S252" s="172">
        <f>ROUND((SUM(S248:S251))/1,2)</f>
        <v>1.62</v>
      </c>
      <c r="T252" s="145"/>
      <c r="U252" s="145"/>
      <c r="V252" s="2">
        <f>ROUND((SUM(V248:V251))/1,2)</f>
        <v>0</v>
      </c>
      <c r="W252" s="145"/>
      <c r="X252" s="145"/>
      <c r="Y252" s="145"/>
      <c r="Z252" s="145"/>
    </row>
    <row r="253" spans="1:26" x14ac:dyDescent="0.3">
      <c r="A253" s="1"/>
      <c r="B253" s="1"/>
      <c r="C253" s="1"/>
      <c r="D253" s="1"/>
      <c r="E253" s="1"/>
      <c r="F253" s="158"/>
      <c r="G253" s="141"/>
      <c r="H253" s="141"/>
      <c r="I253" s="141"/>
      <c r="J253" s="1"/>
      <c r="K253" s="1"/>
      <c r="L253" s="1"/>
      <c r="M253" s="1"/>
      <c r="N253" s="1"/>
      <c r="O253" s="1"/>
      <c r="P253" s="1"/>
      <c r="Q253" s="1"/>
      <c r="R253" s="1"/>
      <c r="S253" s="1"/>
      <c r="V253" s="1"/>
    </row>
    <row r="254" spans="1:26" x14ac:dyDescent="0.3">
      <c r="A254" s="148"/>
      <c r="B254" s="148"/>
      <c r="C254" s="163">
        <v>764</v>
      </c>
      <c r="D254" s="163" t="s">
        <v>84</v>
      </c>
      <c r="E254" s="148"/>
      <c r="F254" s="162"/>
      <c r="G254" s="149"/>
      <c r="H254" s="149"/>
      <c r="I254" s="149"/>
      <c r="J254" s="148"/>
      <c r="K254" s="148"/>
      <c r="L254" s="148"/>
      <c r="M254" s="148"/>
      <c r="N254" s="148"/>
      <c r="O254" s="148"/>
      <c r="P254" s="148"/>
      <c r="Q254" s="148"/>
      <c r="R254" s="148"/>
      <c r="S254" s="148"/>
      <c r="T254" s="145"/>
      <c r="U254" s="145"/>
      <c r="V254" s="148"/>
      <c r="W254" s="145"/>
      <c r="X254" s="145"/>
      <c r="Y254" s="145"/>
      <c r="Z254" s="145"/>
    </row>
    <row r="255" spans="1:26" ht="24.9" customHeight="1" x14ac:dyDescent="0.3">
      <c r="A255" s="169"/>
      <c r="B255" s="164" t="s">
        <v>538</v>
      </c>
      <c r="C255" s="170" t="s">
        <v>539</v>
      </c>
      <c r="D255" s="164" t="s">
        <v>540</v>
      </c>
      <c r="E255" s="164" t="s">
        <v>159</v>
      </c>
      <c r="F255" s="165">
        <v>15</v>
      </c>
      <c r="G255" s="166">
        <v>0</v>
      </c>
      <c r="H255" s="166">
        <v>0</v>
      </c>
      <c r="I255" s="166">
        <f t="shared" ref="I255:I261" si="60">ROUND(F255*(G255+H255),2)</f>
        <v>0</v>
      </c>
      <c r="J255" s="164">
        <f t="shared" ref="J255:J261" si="61">ROUND(F255*(N255),2)</f>
        <v>0</v>
      </c>
      <c r="K255" s="167">
        <f t="shared" ref="K255:K261" si="62">ROUND(F255*(O255),2)</f>
        <v>0</v>
      </c>
      <c r="L255" s="167">
        <f t="shared" ref="L255:L261" si="63">ROUND(F255*(G255),2)</f>
        <v>0</v>
      </c>
      <c r="M255" s="167">
        <f t="shared" ref="M255:M261" si="64">ROUND(F255*(H255),2)</f>
        <v>0</v>
      </c>
      <c r="N255" s="167">
        <v>0</v>
      </c>
      <c r="O255" s="167"/>
      <c r="P255" s="171">
        <v>2.7300000000000002E-3</v>
      </c>
      <c r="Q255" s="171"/>
      <c r="R255" s="171">
        <v>2.7300000000000002E-3</v>
      </c>
      <c r="S255" s="167">
        <f t="shared" ref="S255:S261" si="65">ROUND(F255*(P255),3)</f>
        <v>4.1000000000000002E-2</v>
      </c>
      <c r="T255" s="168"/>
      <c r="U255" s="168"/>
      <c r="V255" s="171"/>
      <c r="Z255">
        <v>0</v>
      </c>
    </row>
    <row r="256" spans="1:26" ht="24.9" customHeight="1" x14ac:dyDescent="0.3">
      <c r="A256" s="169"/>
      <c r="B256" s="164" t="s">
        <v>538</v>
      </c>
      <c r="C256" s="170" t="s">
        <v>541</v>
      </c>
      <c r="D256" s="164" t="s">
        <v>542</v>
      </c>
      <c r="E256" s="164" t="s">
        <v>159</v>
      </c>
      <c r="F256" s="165">
        <v>21.4</v>
      </c>
      <c r="G256" s="166">
        <v>0</v>
      </c>
      <c r="H256" s="166">
        <v>0</v>
      </c>
      <c r="I256" s="166">
        <f t="shared" si="60"/>
        <v>0</v>
      </c>
      <c r="J256" s="164">
        <f t="shared" si="61"/>
        <v>0</v>
      </c>
      <c r="K256" s="167">
        <f t="shared" si="62"/>
        <v>0</v>
      </c>
      <c r="L256" s="167">
        <f t="shared" si="63"/>
        <v>0</v>
      </c>
      <c r="M256" s="167">
        <f t="shared" si="64"/>
        <v>0</v>
      </c>
      <c r="N256" s="167">
        <v>0</v>
      </c>
      <c r="O256" s="167"/>
      <c r="P256" s="171">
        <v>4.1200000000000004E-3</v>
      </c>
      <c r="Q256" s="171"/>
      <c r="R256" s="171">
        <v>4.1200000000000004E-3</v>
      </c>
      <c r="S256" s="167">
        <f t="shared" si="65"/>
        <v>8.7999999999999995E-2</v>
      </c>
      <c r="T256" s="168"/>
      <c r="U256" s="168"/>
      <c r="V256" s="171"/>
      <c r="Z256">
        <v>0</v>
      </c>
    </row>
    <row r="257" spans="1:26" ht="24.9" customHeight="1" x14ac:dyDescent="0.3">
      <c r="A257" s="169"/>
      <c r="B257" s="164" t="s">
        <v>538</v>
      </c>
      <c r="C257" s="170" t="s">
        <v>543</v>
      </c>
      <c r="D257" s="164" t="s">
        <v>544</v>
      </c>
      <c r="E257" s="164" t="s">
        <v>159</v>
      </c>
      <c r="F257" s="165">
        <v>6</v>
      </c>
      <c r="G257" s="166">
        <v>0</v>
      </c>
      <c r="H257" s="166">
        <v>0</v>
      </c>
      <c r="I257" s="166">
        <f t="shared" si="60"/>
        <v>0</v>
      </c>
      <c r="J257" s="164">
        <f t="shared" si="61"/>
        <v>0</v>
      </c>
      <c r="K257" s="167">
        <f t="shared" si="62"/>
        <v>0</v>
      </c>
      <c r="L257" s="167">
        <f t="shared" si="63"/>
        <v>0</v>
      </c>
      <c r="M257" s="167">
        <f t="shared" si="64"/>
        <v>0</v>
      </c>
      <c r="N257" s="167">
        <v>0</v>
      </c>
      <c r="O257" s="167"/>
      <c r="P257" s="171">
        <v>1.73E-3</v>
      </c>
      <c r="Q257" s="171"/>
      <c r="R257" s="171">
        <v>1.73E-3</v>
      </c>
      <c r="S257" s="167">
        <f t="shared" si="65"/>
        <v>0.01</v>
      </c>
      <c r="T257" s="168"/>
      <c r="U257" s="168"/>
      <c r="V257" s="171"/>
      <c r="Z257">
        <v>0</v>
      </c>
    </row>
    <row r="258" spans="1:26" ht="24.9" customHeight="1" x14ac:dyDescent="0.3">
      <c r="A258" s="169"/>
      <c r="B258" s="164" t="s">
        <v>538</v>
      </c>
      <c r="C258" s="170" t="s">
        <v>545</v>
      </c>
      <c r="D258" s="164" t="s">
        <v>546</v>
      </c>
      <c r="E258" s="164" t="s">
        <v>173</v>
      </c>
      <c r="F258" s="165">
        <v>1</v>
      </c>
      <c r="G258" s="166">
        <v>0</v>
      </c>
      <c r="H258" s="166">
        <v>0</v>
      </c>
      <c r="I258" s="166">
        <f t="shared" si="60"/>
        <v>0</v>
      </c>
      <c r="J258" s="164">
        <f t="shared" si="61"/>
        <v>0</v>
      </c>
      <c r="K258" s="167">
        <f t="shared" si="62"/>
        <v>0</v>
      </c>
      <c r="L258" s="167">
        <f t="shared" si="63"/>
        <v>0</v>
      </c>
      <c r="M258" s="167">
        <f t="shared" si="64"/>
        <v>0</v>
      </c>
      <c r="N258" s="167">
        <v>0</v>
      </c>
      <c r="O258" s="167"/>
      <c r="P258" s="171">
        <v>3.6999999999999999E-4</v>
      </c>
      <c r="Q258" s="171"/>
      <c r="R258" s="171">
        <v>3.6999999999999999E-4</v>
      </c>
      <c r="S258" s="167">
        <f t="shared" si="65"/>
        <v>0</v>
      </c>
      <c r="T258" s="168"/>
      <c r="U258" s="168"/>
      <c r="V258" s="171"/>
      <c r="Z258">
        <v>0</v>
      </c>
    </row>
    <row r="259" spans="1:26" ht="24.9" customHeight="1" x14ac:dyDescent="0.3">
      <c r="A259" s="169"/>
      <c r="B259" s="164" t="s">
        <v>538</v>
      </c>
      <c r="C259" s="170" t="s">
        <v>547</v>
      </c>
      <c r="D259" s="164" t="s">
        <v>548</v>
      </c>
      <c r="E259" s="164" t="s">
        <v>173</v>
      </c>
      <c r="F259" s="165">
        <v>1</v>
      </c>
      <c r="G259" s="166">
        <v>0</v>
      </c>
      <c r="H259" s="166">
        <v>0</v>
      </c>
      <c r="I259" s="166">
        <f t="shared" si="60"/>
        <v>0</v>
      </c>
      <c r="J259" s="164">
        <f t="shared" si="61"/>
        <v>0</v>
      </c>
      <c r="K259" s="167">
        <f t="shared" si="62"/>
        <v>0</v>
      </c>
      <c r="L259" s="167">
        <f t="shared" si="63"/>
        <v>0</v>
      </c>
      <c r="M259" s="167">
        <f t="shared" si="64"/>
        <v>0</v>
      </c>
      <c r="N259" s="167">
        <v>0</v>
      </c>
      <c r="O259" s="167"/>
      <c r="P259" s="171">
        <v>3.6999999999999999E-4</v>
      </c>
      <c r="Q259" s="171"/>
      <c r="R259" s="171">
        <v>3.6999999999999999E-4</v>
      </c>
      <c r="S259" s="167">
        <f t="shared" si="65"/>
        <v>0</v>
      </c>
      <c r="T259" s="168"/>
      <c r="U259" s="168"/>
      <c r="V259" s="171"/>
      <c r="Z259">
        <v>0</v>
      </c>
    </row>
    <row r="260" spans="1:26" ht="24.9" customHeight="1" x14ac:dyDescent="0.3">
      <c r="A260" s="169"/>
      <c r="B260" s="164" t="s">
        <v>538</v>
      </c>
      <c r="C260" s="170" t="s">
        <v>549</v>
      </c>
      <c r="D260" s="164" t="s">
        <v>550</v>
      </c>
      <c r="E260" s="164" t="s">
        <v>173</v>
      </c>
      <c r="F260" s="165">
        <v>1</v>
      </c>
      <c r="G260" s="166">
        <v>0</v>
      </c>
      <c r="H260" s="166">
        <v>0</v>
      </c>
      <c r="I260" s="166">
        <f t="shared" si="60"/>
        <v>0</v>
      </c>
      <c r="J260" s="164">
        <f t="shared" si="61"/>
        <v>0</v>
      </c>
      <c r="K260" s="167">
        <f t="shared" si="62"/>
        <v>0</v>
      </c>
      <c r="L260" s="167">
        <f t="shared" si="63"/>
        <v>0</v>
      </c>
      <c r="M260" s="167">
        <f t="shared" si="64"/>
        <v>0</v>
      </c>
      <c r="N260" s="167">
        <v>0</v>
      </c>
      <c r="O260" s="167"/>
      <c r="P260" s="171">
        <v>2.0000000000000001E-4</v>
      </c>
      <c r="Q260" s="171"/>
      <c r="R260" s="171">
        <v>2.0000000000000001E-4</v>
      </c>
      <c r="S260" s="167">
        <f t="shared" si="65"/>
        <v>0</v>
      </c>
      <c r="T260" s="168"/>
      <c r="U260" s="168"/>
      <c r="V260" s="171"/>
      <c r="Z260">
        <v>0</v>
      </c>
    </row>
    <row r="261" spans="1:26" ht="24.9" customHeight="1" x14ac:dyDescent="0.3">
      <c r="A261" s="169"/>
      <c r="B261" s="164" t="s">
        <v>551</v>
      </c>
      <c r="C261" s="170" t="s">
        <v>552</v>
      </c>
      <c r="D261" s="164" t="s">
        <v>553</v>
      </c>
      <c r="E261" s="164" t="s">
        <v>461</v>
      </c>
      <c r="F261" s="165">
        <v>2.2000000000000002</v>
      </c>
      <c r="G261" s="166">
        <v>0</v>
      </c>
      <c r="H261" s="166">
        <v>0</v>
      </c>
      <c r="I261" s="166">
        <f t="shared" si="60"/>
        <v>0</v>
      </c>
      <c r="J261" s="164">
        <f t="shared" si="61"/>
        <v>0</v>
      </c>
      <c r="K261" s="167">
        <f t="shared" si="62"/>
        <v>0</v>
      </c>
      <c r="L261" s="167">
        <f t="shared" si="63"/>
        <v>0</v>
      </c>
      <c r="M261" s="167">
        <f t="shared" si="64"/>
        <v>0</v>
      </c>
      <c r="N261" s="167">
        <v>0</v>
      </c>
      <c r="O261" s="167"/>
      <c r="P261" s="171"/>
      <c r="Q261" s="171"/>
      <c r="R261" s="171"/>
      <c r="S261" s="167">
        <f t="shared" si="65"/>
        <v>0</v>
      </c>
      <c r="T261" s="168"/>
      <c r="U261" s="168"/>
      <c r="V261" s="171"/>
      <c r="Z261">
        <v>0</v>
      </c>
    </row>
    <row r="262" spans="1:26" x14ac:dyDescent="0.3">
      <c r="A262" s="148"/>
      <c r="B262" s="148"/>
      <c r="C262" s="163">
        <v>764</v>
      </c>
      <c r="D262" s="163" t="s">
        <v>84</v>
      </c>
      <c r="E262" s="148"/>
      <c r="F262" s="162"/>
      <c r="G262" s="151">
        <f>ROUND((SUM(L254:L261))/1,2)</f>
        <v>0</v>
      </c>
      <c r="H262" s="151">
        <f>ROUND((SUM(M254:M261))/1,2)</f>
        <v>0</v>
      </c>
      <c r="I262" s="151">
        <f>ROUND((SUM(I254:I261))/1,2)</f>
        <v>0</v>
      </c>
      <c r="J262" s="148"/>
      <c r="K262" s="148"/>
      <c r="L262" s="148">
        <f>ROUND((SUM(L254:L261))/1,2)</f>
        <v>0</v>
      </c>
      <c r="M262" s="148">
        <f>ROUND((SUM(M254:M261))/1,2)</f>
        <v>0</v>
      </c>
      <c r="N262" s="148"/>
      <c r="O262" s="148"/>
      <c r="P262" s="172"/>
      <c r="Q262" s="148"/>
      <c r="R262" s="148"/>
      <c r="S262" s="172">
        <f>ROUND((SUM(S254:S261))/1,2)</f>
        <v>0.14000000000000001</v>
      </c>
      <c r="T262" s="145"/>
      <c r="U262" s="145"/>
      <c r="V262" s="2">
        <f>ROUND((SUM(V254:V261))/1,2)</f>
        <v>0</v>
      </c>
      <c r="W262" s="145"/>
      <c r="X262" s="145"/>
      <c r="Y262" s="145"/>
      <c r="Z262" s="145"/>
    </row>
    <row r="263" spans="1:26" x14ac:dyDescent="0.3">
      <c r="A263" s="1"/>
      <c r="B263" s="1"/>
      <c r="C263" s="1"/>
      <c r="D263" s="1"/>
      <c r="E263" s="1"/>
      <c r="F263" s="158"/>
      <c r="G263" s="141"/>
      <c r="H263" s="141"/>
      <c r="I263" s="141"/>
      <c r="J263" s="1"/>
      <c r="K263" s="1"/>
      <c r="L263" s="1"/>
      <c r="M263" s="1"/>
      <c r="N263" s="1"/>
      <c r="O263" s="1"/>
      <c r="P263" s="1"/>
      <c r="Q263" s="1"/>
      <c r="R263" s="1"/>
      <c r="S263" s="1"/>
      <c r="V263" s="1"/>
    </row>
    <row r="264" spans="1:26" x14ac:dyDescent="0.3">
      <c r="A264" s="148"/>
      <c r="B264" s="148"/>
      <c r="C264" s="163">
        <v>766</v>
      </c>
      <c r="D264" s="163" t="s">
        <v>85</v>
      </c>
      <c r="E264" s="148"/>
      <c r="F264" s="162"/>
      <c r="G264" s="149"/>
      <c r="H264" s="149"/>
      <c r="I264" s="149"/>
      <c r="J264" s="148"/>
      <c r="K264" s="148"/>
      <c r="L264" s="148"/>
      <c r="M264" s="148"/>
      <c r="N264" s="148"/>
      <c r="O264" s="148"/>
      <c r="P264" s="148"/>
      <c r="Q264" s="148"/>
      <c r="R264" s="148"/>
      <c r="S264" s="148"/>
      <c r="T264" s="145"/>
      <c r="U264" s="145"/>
      <c r="V264" s="148"/>
      <c r="W264" s="145"/>
      <c r="X264" s="145"/>
      <c r="Y264" s="145"/>
      <c r="Z264" s="145"/>
    </row>
    <row r="265" spans="1:26" ht="24.9" customHeight="1" x14ac:dyDescent="0.3">
      <c r="A265" s="169"/>
      <c r="B265" s="164" t="s">
        <v>554</v>
      </c>
      <c r="C265" s="170" t="s">
        <v>555</v>
      </c>
      <c r="D265" s="164" t="s">
        <v>556</v>
      </c>
      <c r="E265" s="164" t="s">
        <v>173</v>
      </c>
      <c r="F265" s="165">
        <v>4</v>
      </c>
      <c r="G265" s="166">
        <v>0</v>
      </c>
      <c r="H265" s="166">
        <v>0</v>
      </c>
      <c r="I265" s="166">
        <f t="shared" ref="I265:I277" si="66">ROUND(F265*(G265+H265),2)</f>
        <v>0</v>
      </c>
      <c r="J265" s="164">
        <f t="shared" ref="J265:J277" si="67">ROUND(F265*(N265),2)</f>
        <v>0</v>
      </c>
      <c r="K265" s="167">
        <f t="shared" ref="K265:K277" si="68">ROUND(F265*(O265),2)</f>
        <v>0</v>
      </c>
      <c r="L265" s="167">
        <f t="shared" ref="L265:L277" si="69">ROUND(F265*(G265),2)</f>
        <v>0</v>
      </c>
      <c r="M265" s="167">
        <f t="shared" ref="M265:M277" si="70">ROUND(F265*(H265),2)</f>
        <v>0</v>
      </c>
      <c r="N265" s="167">
        <v>0</v>
      </c>
      <c r="O265" s="167"/>
      <c r="P265" s="171"/>
      <c r="Q265" s="171"/>
      <c r="R265" s="171"/>
      <c r="S265" s="167">
        <f t="shared" ref="S265:S277" si="71">ROUND(F265*(P265),3)</f>
        <v>0</v>
      </c>
      <c r="T265" s="168"/>
      <c r="U265" s="168"/>
      <c r="V265" s="171"/>
      <c r="Z265">
        <v>0</v>
      </c>
    </row>
    <row r="266" spans="1:26" ht="24.9" customHeight="1" x14ac:dyDescent="0.3">
      <c r="A266" s="169"/>
      <c r="B266" s="164" t="s">
        <v>554</v>
      </c>
      <c r="C266" s="170" t="s">
        <v>557</v>
      </c>
      <c r="D266" s="164" t="s">
        <v>558</v>
      </c>
      <c r="E266" s="164" t="s">
        <v>173</v>
      </c>
      <c r="F266" s="165">
        <v>5</v>
      </c>
      <c r="G266" s="166">
        <v>0</v>
      </c>
      <c r="H266" s="166">
        <v>0</v>
      </c>
      <c r="I266" s="166">
        <f t="shared" si="66"/>
        <v>0</v>
      </c>
      <c r="J266" s="164">
        <f t="shared" si="67"/>
        <v>0</v>
      </c>
      <c r="K266" s="167">
        <f t="shared" si="68"/>
        <v>0</v>
      </c>
      <c r="L266" s="167">
        <f t="shared" si="69"/>
        <v>0</v>
      </c>
      <c r="M266" s="167">
        <f t="shared" si="70"/>
        <v>0</v>
      </c>
      <c r="N266" s="167">
        <v>0</v>
      </c>
      <c r="O266" s="167"/>
      <c r="P266" s="171"/>
      <c r="Q266" s="171"/>
      <c r="R266" s="171"/>
      <c r="S266" s="167">
        <f t="shared" si="71"/>
        <v>0</v>
      </c>
      <c r="T266" s="168"/>
      <c r="U266" s="168"/>
      <c r="V266" s="171"/>
      <c r="Z266">
        <v>0</v>
      </c>
    </row>
    <row r="267" spans="1:26" ht="24.9" customHeight="1" x14ac:dyDescent="0.3">
      <c r="A267" s="169"/>
      <c r="B267" s="164" t="s">
        <v>554</v>
      </c>
      <c r="C267" s="170" t="s">
        <v>559</v>
      </c>
      <c r="D267" s="164" t="s">
        <v>560</v>
      </c>
      <c r="E267" s="164" t="s">
        <v>173</v>
      </c>
      <c r="F267" s="165">
        <v>2</v>
      </c>
      <c r="G267" s="166">
        <v>0</v>
      </c>
      <c r="H267" s="166">
        <v>0</v>
      </c>
      <c r="I267" s="166">
        <f t="shared" si="66"/>
        <v>0</v>
      </c>
      <c r="J267" s="164">
        <f t="shared" si="67"/>
        <v>0</v>
      </c>
      <c r="K267" s="167">
        <f t="shared" si="68"/>
        <v>0</v>
      </c>
      <c r="L267" s="167">
        <f t="shared" si="69"/>
        <v>0</v>
      </c>
      <c r="M267" s="167">
        <f t="shared" si="70"/>
        <v>0</v>
      </c>
      <c r="N267" s="167">
        <v>0</v>
      </c>
      <c r="O267" s="167"/>
      <c r="P267" s="171"/>
      <c r="Q267" s="171"/>
      <c r="R267" s="171"/>
      <c r="S267" s="167">
        <f t="shared" si="71"/>
        <v>0</v>
      </c>
      <c r="T267" s="168"/>
      <c r="U267" s="168"/>
      <c r="V267" s="171"/>
      <c r="Z267">
        <v>0</v>
      </c>
    </row>
    <row r="268" spans="1:26" ht="24.9" customHeight="1" x14ac:dyDescent="0.3">
      <c r="A268" s="169"/>
      <c r="B268" s="164" t="s">
        <v>554</v>
      </c>
      <c r="C268" s="170" t="s">
        <v>561</v>
      </c>
      <c r="D268" s="164" t="s">
        <v>562</v>
      </c>
      <c r="E268" s="164" t="s">
        <v>173</v>
      </c>
      <c r="F268" s="165">
        <v>18</v>
      </c>
      <c r="G268" s="166">
        <v>0</v>
      </c>
      <c r="H268" s="166">
        <v>0</v>
      </c>
      <c r="I268" s="166">
        <f t="shared" si="66"/>
        <v>0</v>
      </c>
      <c r="J268" s="164">
        <f t="shared" si="67"/>
        <v>0</v>
      </c>
      <c r="K268" s="167">
        <f t="shared" si="68"/>
        <v>0</v>
      </c>
      <c r="L268" s="167">
        <f t="shared" si="69"/>
        <v>0</v>
      </c>
      <c r="M268" s="167">
        <f t="shared" si="70"/>
        <v>0</v>
      </c>
      <c r="N268" s="167">
        <v>0</v>
      </c>
      <c r="O268" s="167"/>
      <c r="P268" s="171"/>
      <c r="Q268" s="171"/>
      <c r="R268" s="171"/>
      <c r="S268" s="167">
        <f t="shared" si="71"/>
        <v>0</v>
      </c>
      <c r="T268" s="168"/>
      <c r="U268" s="168"/>
      <c r="V268" s="171"/>
      <c r="Z268">
        <v>0</v>
      </c>
    </row>
    <row r="269" spans="1:26" ht="24.9" customHeight="1" x14ac:dyDescent="0.3">
      <c r="A269" s="169"/>
      <c r="B269" s="164" t="s">
        <v>554</v>
      </c>
      <c r="C269" s="170" t="s">
        <v>563</v>
      </c>
      <c r="D269" s="164" t="s">
        <v>564</v>
      </c>
      <c r="E269" s="164" t="s">
        <v>159</v>
      </c>
      <c r="F269" s="165">
        <v>15</v>
      </c>
      <c r="G269" s="166">
        <v>0</v>
      </c>
      <c r="H269" s="166">
        <v>0</v>
      </c>
      <c r="I269" s="166">
        <f t="shared" si="66"/>
        <v>0</v>
      </c>
      <c r="J269" s="164">
        <f t="shared" si="67"/>
        <v>0</v>
      </c>
      <c r="K269" s="167">
        <f t="shared" si="68"/>
        <v>0</v>
      </c>
      <c r="L269" s="167">
        <f t="shared" si="69"/>
        <v>0</v>
      </c>
      <c r="M269" s="167">
        <f t="shared" si="70"/>
        <v>0</v>
      </c>
      <c r="N269" s="167">
        <v>0</v>
      </c>
      <c r="O269" s="167"/>
      <c r="P269" s="171">
        <v>2.9999999999999997E-4</v>
      </c>
      <c r="Q269" s="171"/>
      <c r="R269" s="171">
        <v>2.9999999999999997E-4</v>
      </c>
      <c r="S269" s="167">
        <f t="shared" si="71"/>
        <v>5.0000000000000001E-3</v>
      </c>
      <c r="T269" s="168"/>
      <c r="U269" s="168"/>
      <c r="V269" s="171"/>
      <c r="Z269">
        <v>0</v>
      </c>
    </row>
    <row r="270" spans="1:26" ht="24.9" customHeight="1" x14ac:dyDescent="0.3">
      <c r="A270" s="169"/>
      <c r="B270" s="164" t="s">
        <v>554</v>
      </c>
      <c r="C270" s="170" t="s">
        <v>565</v>
      </c>
      <c r="D270" s="164" t="s">
        <v>566</v>
      </c>
      <c r="E270" s="164" t="s">
        <v>461</v>
      </c>
      <c r="F270" s="165">
        <v>0.9</v>
      </c>
      <c r="G270" s="166">
        <v>0</v>
      </c>
      <c r="H270" s="166">
        <v>0</v>
      </c>
      <c r="I270" s="166">
        <f t="shared" si="66"/>
        <v>0</v>
      </c>
      <c r="J270" s="164">
        <f t="shared" si="67"/>
        <v>0</v>
      </c>
      <c r="K270" s="167">
        <f t="shared" si="68"/>
        <v>0</v>
      </c>
      <c r="L270" s="167">
        <f t="shared" si="69"/>
        <v>0</v>
      </c>
      <c r="M270" s="167">
        <f t="shared" si="70"/>
        <v>0</v>
      </c>
      <c r="N270" s="167">
        <v>0</v>
      </c>
      <c r="O270" s="167"/>
      <c r="P270" s="171"/>
      <c r="Q270" s="171"/>
      <c r="R270" s="171"/>
      <c r="S270" s="167">
        <f t="shared" si="71"/>
        <v>0</v>
      </c>
      <c r="T270" s="168"/>
      <c r="U270" s="168"/>
      <c r="V270" s="171"/>
      <c r="Z270">
        <v>0</v>
      </c>
    </row>
    <row r="271" spans="1:26" ht="24.9" customHeight="1" x14ac:dyDescent="0.3">
      <c r="A271" s="178"/>
      <c r="B271" s="173" t="s">
        <v>160</v>
      </c>
      <c r="C271" s="179" t="s">
        <v>567</v>
      </c>
      <c r="D271" s="173" t="s">
        <v>568</v>
      </c>
      <c r="E271" s="173" t="s">
        <v>284</v>
      </c>
      <c r="F271" s="174">
        <v>15</v>
      </c>
      <c r="G271" s="175">
        <v>0</v>
      </c>
      <c r="H271" s="175">
        <v>0</v>
      </c>
      <c r="I271" s="175">
        <f t="shared" si="66"/>
        <v>0</v>
      </c>
      <c r="J271" s="173">
        <f t="shared" si="67"/>
        <v>0</v>
      </c>
      <c r="K271" s="176">
        <f t="shared" si="68"/>
        <v>0</v>
      </c>
      <c r="L271" s="176">
        <f t="shared" si="69"/>
        <v>0</v>
      </c>
      <c r="M271" s="176">
        <f t="shared" si="70"/>
        <v>0</v>
      </c>
      <c r="N271" s="176">
        <v>0</v>
      </c>
      <c r="O271" s="176"/>
      <c r="P271" s="180"/>
      <c r="Q271" s="180"/>
      <c r="R271" s="180"/>
      <c r="S271" s="176">
        <f t="shared" si="71"/>
        <v>0</v>
      </c>
      <c r="T271" s="177"/>
      <c r="U271" s="177"/>
      <c r="V271" s="180"/>
      <c r="Z271">
        <v>0</v>
      </c>
    </row>
    <row r="272" spans="1:26" ht="24.9" customHeight="1" x14ac:dyDescent="0.3">
      <c r="A272" s="178"/>
      <c r="B272" s="173" t="s">
        <v>160</v>
      </c>
      <c r="C272" s="179" t="s">
        <v>569</v>
      </c>
      <c r="D272" s="173" t="s">
        <v>570</v>
      </c>
      <c r="E272" s="173" t="s">
        <v>324</v>
      </c>
      <c r="F272" s="174">
        <v>11</v>
      </c>
      <c r="G272" s="175">
        <v>0</v>
      </c>
      <c r="H272" s="175">
        <v>0</v>
      </c>
      <c r="I272" s="175">
        <f t="shared" si="66"/>
        <v>0</v>
      </c>
      <c r="J272" s="173">
        <f t="shared" si="67"/>
        <v>0</v>
      </c>
      <c r="K272" s="176">
        <f t="shared" si="68"/>
        <v>0</v>
      </c>
      <c r="L272" s="176">
        <f t="shared" si="69"/>
        <v>0</v>
      </c>
      <c r="M272" s="176">
        <f t="shared" si="70"/>
        <v>0</v>
      </c>
      <c r="N272" s="176">
        <v>0</v>
      </c>
      <c r="O272" s="176"/>
      <c r="P272" s="180"/>
      <c r="Q272" s="180"/>
      <c r="R272" s="180"/>
      <c r="S272" s="176">
        <f t="shared" si="71"/>
        <v>0</v>
      </c>
      <c r="T272" s="177"/>
      <c r="U272" s="177"/>
      <c r="V272" s="180"/>
      <c r="Z272">
        <v>0</v>
      </c>
    </row>
    <row r="273" spans="1:26" ht="24.9" customHeight="1" x14ac:dyDescent="0.3">
      <c r="A273" s="178"/>
      <c r="B273" s="173" t="s">
        <v>160</v>
      </c>
      <c r="C273" s="179" t="s">
        <v>571</v>
      </c>
      <c r="D273" s="173" t="s">
        <v>572</v>
      </c>
      <c r="E273" s="173" t="s">
        <v>324</v>
      </c>
      <c r="F273" s="174">
        <v>3</v>
      </c>
      <c r="G273" s="175">
        <v>0</v>
      </c>
      <c r="H273" s="175">
        <v>0</v>
      </c>
      <c r="I273" s="175">
        <f t="shared" si="66"/>
        <v>0</v>
      </c>
      <c r="J273" s="173">
        <f t="shared" si="67"/>
        <v>0</v>
      </c>
      <c r="K273" s="176">
        <f t="shared" si="68"/>
        <v>0</v>
      </c>
      <c r="L273" s="176">
        <f t="shared" si="69"/>
        <v>0</v>
      </c>
      <c r="M273" s="176">
        <f t="shared" si="70"/>
        <v>0</v>
      </c>
      <c r="N273" s="176">
        <v>0</v>
      </c>
      <c r="O273" s="176"/>
      <c r="P273" s="180"/>
      <c r="Q273" s="180"/>
      <c r="R273" s="180"/>
      <c r="S273" s="176">
        <f t="shared" si="71"/>
        <v>0</v>
      </c>
      <c r="T273" s="177"/>
      <c r="U273" s="177"/>
      <c r="V273" s="180"/>
      <c r="Z273">
        <v>0</v>
      </c>
    </row>
    <row r="274" spans="1:26" ht="24.9" customHeight="1" x14ac:dyDescent="0.3">
      <c r="A274" s="178"/>
      <c r="B274" s="173" t="s">
        <v>160</v>
      </c>
      <c r="C274" s="179" t="s">
        <v>573</v>
      </c>
      <c r="D274" s="173" t="s">
        <v>574</v>
      </c>
      <c r="E274" s="173" t="s">
        <v>324</v>
      </c>
      <c r="F274" s="174">
        <v>4</v>
      </c>
      <c r="G274" s="175">
        <v>0</v>
      </c>
      <c r="H274" s="175">
        <v>0</v>
      </c>
      <c r="I274" s="175">
        <f t="shared" si="66"/>
        <v>0</v>
      </c>
      <c r="J274" s="173">
        <f t="shared" si="67"/>
        <v>0</v>
      </c>
      <c r="K274" s="176">
        <f t="shared" si="68"/>
        <v>0</v>
      </c>
      <c r="L274" s="176">
        <f t="shared" si="69"/>
        <v>0</v>
      </c>
      <c r="M274" s="176">
        <f t="shared" si="70"/>
        <v>0</v>
      </c>
      <c r="N274" s="176">
        <v>0</v>
      </c>
      <c r="O274" s="176"/>
      <c r="P274" s="180"/>
      <c r="Q274" s="180"/>
      <c r="R274" s="180"/>
      <c r="S274" s="176">
        <f t="shared" si="71"/>
        <v>0</v>
      </c>
      <c r="T274" s="177"/>
      <c r="U274" s="177"/>
      <c r="V274" s="180"/>
      <c r="Z274">
        <v>0</v>
      </c>
    </row>
    <row r="275" spans="1:26" ht="24.9" customHeight="1" x14ac:dyDescent="0.3">
      <c r="A275" s="178"/>
      <c r="B275" s="173" t="s">
        <v>160</v>
      </c>
      <c r="C275" s="179" t="s">
        <v>575</v>
      </c>
      <c r="D275" s="173" t="s">
        <v>576</v>
      </c>
      <c r="E275" s="173" t="s">
        <v>324</v>
      </c>
      <c r="F275" s="174">
        <v>4</v>
      </c>
      <c r="G275" s="175">
        <v>0</v>
      </c>
      <c r="H275" s="175">
        <v>0</v>
      </c>
      <c r="I275" s="175">
        <f t="shared" si="66"/>
        <v>0</v>
      </c>
      <c r="J275" s="173">
        <f t="shared" si="67"/>
        <v>0</v>
      </c>
      <c r="K275" s="176">
        <f t="shared" si="68"/>
        <v>0</v>
      </c>
      <c r="L275" s="176">
        <f t="shared" si="69"/>
        <v>0</v>
      </c>
      <c r="M275" s="176">
        <f t="shared" si="70"/>
        <v>0</v>
      </c>
      <c r="N275" s="176">
        <v>0</v>
      </c>
      <c r="O275" s="176"/>
      <c r="P275" s="180"/>
      <c r="Q275" s="180"/>
      <c r="R275" s="180"/>
      <c r="S275" s="176">
        <f t="shared" si="71"/>
        <v>0</v>
      </c>
      <c r="T275" s="177"/>
      <c r="U275" s="177"/>
      <c r="V275" s="180"/>
      <c r="Z275">
        <v>0</v>
      </c>
    </row>
    <row r="276" spans="1:26" ht="24.9" customHeight="1" x14ac:dyDescent="0.3">
      <c r="A276" s="178"/>
      <c r="B276" s="173" t="s">
        <v>160</v>
      </c>
      <c r="C276" s="179" t="s">
        <v>577</v>
      </c>
      <c r="D276" s="173" t="s">
        <v>578</v>
      </c>
      <c r="E276" s="173" t="s">
        <v>173</v>
      </c>
      <c r="F276" s="174">
        <v>5</v>
      </c>
      <c r="G276" s="175">
        <v>0</v>
      </c>
      <c r="H276" s="175">
        <v>0</v>
      </c>
      <c r="I276" s="175">
        <f t="shared" si="66"/>
        <v>0</v>
      </c>
      <c r="J276" s="173">
        <f t="shared" si="67"/>
        <v>0</v>
      </c>
      <c r="K276" s="176">
        <f t="shared" si="68"/>
        <v>0</v>
      </c>
      <c r="L276" s="176">
        <f t="shared" si="69"/>
        <v>0</v>
      </c>
      <c r="M276" s="176">
        <f t="shared" si="70"/>
        <v>0</v>
      </c>
      <c r="N276" s="176">
        <v>0</v>
      </c>
      <c r="O276" s="176"/>
      <c r="P276" s="180">
        <v>2.1999999999999999E-2</v>
      </c>
      <c r="Q276" s="180"/>
      <c r="R276" s="180">
        <v>2.1999999999999999E-2</v>
      </c>
      <c r="S276" s="176">
        <f t="shared" si="71"/>
        <v>0.11</v>
      </c>
      <c r="T276" s="177"/>
      <c r="U276" s="177"/>
      <c r="V276" s="180"/>
      <c r="Z276">
        <v>0</v>
      </c>
    </row>
    <row r="277" spans="1:26" ht="24.9" customHeight="1" x14ac:dyDescent="0.3">
      <c r="A277" s="178"/>
      <c r="B277" s="173" t="s">
        <v>160</v>
      </c>
      <c r="C277" s="179" t="s">
        <v>579</v>
      </c>
      <c r="D277" s="173" t="s">
        <v>580</v>
      </c>
      <c r="E277" s="173" t="s">
        <v>173</v>
      </c>
      <c r="F277" s="174">
        <v>2</v>
      </c>
      <c r="G277" s="175">
        <v>0</v>
      </c>
      <c r="H277" s="175">
        <v>0</v>
      </c>
      <c r="I277" s="175">
        <f t="shared" si="66"/>
        <v>0</v>
      </c>
      <c r="J277" s="173">
        <f t="shared" si="67"/>
        <v>0</v>
      </c>
      <c r="K277" s="176">
        <f t="shared" si="68"/>
        <v>0</v>
      </c>
      <c r="L277" s="176">
        <f t="shared" si="69"/>
        <v>0</v>
      </c>
      <c r="M277" s="176">
        <f t="shared" si="70"/>
        <v>0</v>
      </c>
      <c r="N277" s="176">
        <v>0</v>
      </c>
      <c r="O277" s="176"/>
      <c r="P277" s="180">
        <v>3.5999999999999997E-2</v>
      </c>
      <c r="Q277" s="180"/>
      <c r="R277" s="180">
        <v>3.5999999999999997E-2</v>
      </c>
      <c r="S277" s="176">
        <f t="shared" si="71"/>
        <v>7.1999999999999995E-2</v>
      </c>
      <c r="T277" s="177"/>
      <c r="U277" s="177"/>
      <c r="V277" s="180"/>
      <c r="Z277">
        <v>0</v>
      </c>
    </row>
    <row r="278" spans="1:26" x14ac:dyDescent="0.3">
      <c r="A278" s="148"/>
      <c r="B278" s="148"/>
      <c r="C278" s="163">
        <v>766</v>
      </c>
      <c r="D278" s="163" t="s">
        <v>85</v>
      </c>
      <c r="E278" s="148"/>
      <c r="F278" s="162"/>
      <c r="G278" s="151">
        <f>ROUND((SUM(L264:L277))/1,2)</f>
        <v>0</v>
      </c>
      <c r="H278" s="151">
        <f>ROUND((SUM(M264:M277))/1,2)</f>
        <v>0</v>
      </c>
      <c r="I278" s="151">
        <f>ROUND((SUM(I264:I277))/1,2)</f>
        <v>0</v>
      </c>
      <c r="J278" s="148"/>
      <c r="K278" s="148"/>
      <c r="L278" s="148">
        <f>ROUND((SUM(L264:L277))/1,2)</f>
        <v>0</v>
      </c>
      <c r="M278" s="148">
        <f>ROUND((SUM(M264:M277))/1,2)</f>
        <v>0</v>
      </c>
      <c r="N278" s="148"/>
      <c r="O278" s="148"/>
      <c r="P278" s="172"/>
      <c r="Q278" s="148"/>
      <c r="R278" s="148"/>
      <c r="S278" s="172">
        <f>ROUND((SUM(S264:S277))/1,2)</f>
        <v>0.19</v>
      </c>
      <c r="T278" s="145"/>
      <c r="U278" s="145"/>
      <c r="V278" s="2">
        <f>ROUND((SUM(V264:V277))/1,2)</f>
        <v>0</v>
      </c>
      <c r="W278" s="145"/>
      <c r="X278" s="145"/>
      <c r="Y278" s="145"/>
      <c r="Z278" s="145"/>
    </row>
    <row r="279" spans="1:26" x14ac:dyDescent="0.3">
      <c r="A279" s="1"/>
      <c r="B279" s="1"/>
      <c r="C279" s="1"/>
      <c r="D279" s="1"/>
      <c r="E279" s="1"/>
      <c r="F279" s="158"/>
      <c r="G279" s="141"/>
      <c r="H279" s="141"/>
      <c r="I279" s="141"/>
      <c r="J279" s="1"/>
      <c r="K279" s="1"/>
      <c r="L279" s="1"/>
      <c r="M279" s="1"/>
      <c r="N279" s="1"/>
      <c r="O279" s="1"/>
      <c r="P279" s="1"/>
      <c r="Q279" s="1"/>
      <c r="R279" s="1"/>
      <c r="S279" s="1"/>
      <c r="V279" s="1"/>
    </row>
    <row r="280" spans="1:26" x14ac:dyDescent="0.3">
      <c r="A280" s="148"/>
      <c r="B280" s="148"/>
      <c r="C280" s="163">
        <v>767</v>
      </c>
      <c r="D280" s="163" t="s">
        <v>86</v>
      </c>
      <c r="E280" s="148"/>
      <c r="F280" s="162"/>
      <c r="G280" s="149"/>
      <c r="H280" s="149"/>
      <c r="I280" s="149"/>
      <c r="J280" s="148"/>
      <c r="K280" s="148"/>
      <c r="L280" s="148"/>
      <c r="M280" s="148"/>
      <c r="N280" s="148"/>
      <c r="O280" s="148"/>
      <c r="P280" s="148"/>
      <c r="Q280" s="148"/>
      <c r="R280" s="148"/>
      <c r="S280" s="148"/>
      <c r="T280" s="145"/>
      <c r="U280" s="145"/>
      <c r="V280" s="148"/>
      <c r="W280" s="145"/>
      <c r="X280" s="145"/>
      <c r="Y280" s="145"/>
      <c r="Z280" s="145"/>
    </row>
    <row r="281" spans="1:26" ht="24.9" customHeight="1" x14ac:dyDescent="0.3">
      <c r="A281" s="169"/>
      <c r="B281" s="164" t="s">
        <v>581</v>
      </c>
      <c r="C281" s="170" t="s">
        <v>582</v>
      </c>
      <c r="D281" s="164" t="s">
        <v>583</v>
      </c>
      <c r="E281" s="164" t="s">
        <v>324</v>
      </c>
      <c r="F281" s="165">
        <v>1</v>
      </c>
      <c r="G281" s="166">
        <v>0</v>
      </c>
      <c r="H281" s="166">
        <v>0</v>
      </c>
      <c r="I281" s="166">
        <f t="shared" ref="I281:I316" si="72">ROUND(F281*(G281+H281),2)</f>
        <v>0</v>
      </c>
      <c r="J281" s="164">
        <f t="shared" ref="J281:J316" si="73">ROUND(F281*(N281),2)</f>
        <v>0</v>
      </c>
      <c r="K281" s="167">
        <f t="shared" ref="K281:K316" si="74">ROUND(F281*(O281),2)</f>
        <v>0</v>
      </c>
      <c r="L281" s="167">
        <f t="shared" ref="L281:L316" si="75">ROUND(F281*(G281),2)</f>
        <v>0</v>
      </c>
      <c r="M281" s="167">
        <f t="shared" ref="M281:M316" si="76">ROUND(F281*(H281),2)</f>
        <v>0</v>
      </c>
      <c r="N281" s="167">
        <v>0</v>
      </c>
      <c r="O281" s="167"/>
      <c r="P281" s="171"/>
      <c r="Q281" s="171"/>
      <c r="R281" s="171"/>
      <c r="S281" s="167">
        <f t="shared" ref="S281:S316" si="77">ROUND(F281*(P281),3)</f>
        <v>0</v>
      </c>
      <c r="T281" s="168"/>
      <c r="U281" s="168"/>
      <c r="V281" s="171"/>
      <c r="Z281">
        <v>0</v>
      </c>
    </row>
    <row r="282" spans="1:26" ht="24.9" customHeight="1" x14ac:dyDescent="0.3">
      <c r="A282" s="169"/>
      <c r="B282" s="164" t="s">
        <v>581</v>
      </c>
      <c r="C282" s="170" t="s">
        <v>582</v>
      </c>
      <c r="D282" s="164" t="s">
        <v>584</v>
      </c>
      <c r="E282" s="164" t="s">
        <v>324</v>
      </c>
      <c r="F282" s="165">
        <v>2</v>
      </c>
      <c r="G282" s="166">
        <v>0</v>
      </c>
      <c r="H282" s="166">
        <v>0</v>
      </c>
      <c r="I282" s="166">
        <f t="shared" si="72"/>
        <v>0</v>
      </c>
      <c r="J282" s="164">
        <f t="shared" si="73"/>
        <v>0</v>
      </c>
      <c r="K282" s="167">
        <f t="shared" si="74"/>
        <v>0</v>
      </c>
      <c r="L282" s="167">
        <f t="shared" si="75"/>
        <v>0</v>
      </c>
      <c r="M282" s="167">
        <f t="shared" si="76"/>
        <v>0</v>
      </c>
      <c r="N282" s="167">
        <v>0</v>
      </c>
      <c r="O282" s="167"/>
      <c r="P282" s="171"/>
      <c r="Q282" s="171"/>
      <c r="R282" s="171"/>
      <c r="S282" s="167">
        <f t="shared" si="77"/>
        <v>0</v>
      </c>
      <c r="T282" s="168"/>
      <c r="U282" s="168"/>
      <c r="V282" s="171"/>
      <c r="Z282">
        <v>0</v>
      </c>
    </row>
    <row r="283" spans="1:26" ht="24.9" customHeight="1" x14ac:dyDescent="0.3">
      <c r="A283" s="169"/>
      <c r="B283" s="164" t="s">
        <v>581</v>
      </c>
      <c r="C283" s="170" t="s">
        <v>585</v>
      </c>
      <c r="D283" s="164" t="s">
        <v>586</v>
      </c>
      <c r="E283" s="164" t="s">
        <v>324</v>
      </c>
      <c r="F283" s="165">
        <v>1</v>
      </c>
      <c r="G283" s="166">
        <v>0</v>
      </c>
      <c r="H283" s="166">
        <v>0</v>
      </c>
      <c r="I283" s="166">
        <f t="shared" si="72"/>
        <v>0</v>
      </c>
      <c r="J283" s="164">
        <f t="shared" si="73"/>
        <v>0</v>
      </c>
      <c r="K283" s="167">
        <f t="shared" si="74"/>
        <v>0</v>
      </c>
      <c r="L283" s="167">
        <f t="shared" si="75"/>
        <v>0</v>
      </c>
      <c r="M283" s="167">
        <f t="shared" si="76"/>
        <v>0</v>
      </c>
      <c r="N283" s="167">
        <v>0</v>
      </c>
      <c r="O283" s="167"/>
      <c r="P283" s="171"/>
      <c r="Q283" s="171"/>
      <c r="R283" s="171"/>
      <c r="S283" s="167">
        <f t="shared" si="77"/>
        <v>0</v>
      </c>
      <c r="T283" s="168"/>
      <c r="U283" s="168"/>
      <c r="V283" s="171"/>
      <c r="Z283">
        <v>0</v>
      </c>
    </row>
    <row r="284" spans="1:26" ht="24.9" customHeight="1" x14ac:dyDescent="0.3">
      <c r="A284" s="169"/>
      <c r="B284" s="164" t="s">
        <v>581</v>
      </c>
      <c r="C284" s="170" t="s">
        <v>587</v>
      </c>
      <c r="D284" s="164" t="s">
        <v>588</v>
      </c>
      <c r="E284" s="164" t="s">
        <v>324</v>
      </c>
      <c r="F284" s="165">
        <v>2</v>
      </c>
      <c r="G284" s="166">
        <v>0</v>
      </c>
      <c r="H284" s="166">
        <v>0</v>
      </c>
      <c r="I284" s="166">
        <f t="shared" si="72"/>
        <v>0</v>
      </c>
      <c r="J284" s="164">
        <f t="shared" si="73"/>
        <v>0</v>
      </c>
      <c r="K284" s="167">
        <f t="shared" si="74"/>
        <v>0</v>
      </c>
      <c r="L284" s="167">
        <f t="shared" si="75"/>
        <v>0</v>
      </c>
      <c r="M284" s="167">
        <f t="shared" si="76"/>
        <v>0</v>
      </c>
      <c r="N284" s="167">
        <v>0</v>
      </c>
      <c r="O284" s="167"/>
      <c r="P284" s="171"/>
      <c r="Q284" s="171"/>
      <c r="R284" s="171"/>
      <c r="S284" s="167">
        <f t="shared" si="77"/>
        <v>0</v>
      </c>
      <c r="T284" s="168"/>
      <c r="U284" s="168"/>
      <c r="V284" s="171"/>
      <c r="Z284">
        <v>0</v>
      </c>
    </row>
    <row r="285" spans="1:26" ht="24.9" customHeight="1" x14ac:dyDescent="0.3">
      <c r="A285" s="169"/>
      <c r="B285" s="164" t="s">
        <v>581</v>
      </c>
      <c r="C285" s="170" t="s">
        <v>589</v>
      </c>
      <c r="D285" s="164" t="s">
        <v>590</v>
      </c>
      <c r="E285" s="164" t="s">
        <v>324</v>
      </c>
      <c r="F285" s="165">
        <v>1</v>
      </c>
      <c r="G285" s="166">
        <v>0</v>
      </c>
      <c r="H285" s="166">
        <v>0</v>
      </c>
      <c r="I285" s="166">
        <f t="shared" si="72"/>
        <v>0</v>
      </c>
      <c r="J285" s="164">
        <f t="shared" si="73"/>
        <v>0</v>
      </c>
      <c r="K285" s="167">
        <f t="shared" si="74"/>
        <v>0</v>
      </c>
      <c r="L285" s="167">
        <f t="shared" si="75"/>
        <v>0</v>
      </c>
      <c r="M285" s="167">
        <f t="shared" si="76"/>
        <v>0</v>
      </c>
      <c r="N285" s="167">
        <v>0</v>
      </c>
      <c r="O285" s="167"/>
      <c r="P285" s="171"/>
      <c r="Q285" s="171"/>
      <c r="R285" s="171"/>
      <c r="S285" s="167">
        <f t="shared" si="77"/>
        <v>0</v>
      </c>
      <c r="T285" s="168"/>
      <c r="U285" s="168"/>
      <c r="V285" s="171"/>
      <c r="Z285">
        <v>0</v>
      </c>
    </row>
    <row r="286" spans="1:26" ht="24.9" customHeight="1" x14ac:dyDescent="0.3">
      <c r="A286" s="169"/>
      <c r="B286" s="164" t="s">
        <v>581</v>
      </c>
      <c r="C286" s="170" t="s">
        <v>591</v>
      </c>
      <c r="D286" s="164" t="s">
        <v>592</v>
      </c>
      <c r="E286" s="164" t="s">
        <v>324</v>
      </c>
      <c r="F286" s="165">
        <v>2</v>
      </c>
      <c r="G286" s="166">
        <v>0</v>
      </c>
      <c r="H286" s="166">
        <v>0</v>
      </c>
      <c r="I286" s="166">
        <f t="shared" si="72"/>
        <v>0</v>
      </c>
      <c r="J286" s="164">
        <f t="shared" si="73"/>
        <v>0</v>
      </c>
      <c r="K286" s="167">
        <f t="shared" si="74"/>
        <v>0</v>
      </c>
      <c r="L286" s="167">
        <f t="shared" si="75"/>
        <v>0</v>
      </c>
      <c r="M286" s="167">
        <f t="shared" si="76"/>
        <v>0</v>
      </c>
      <c r="N286" s="167">
        <v>0</v>
      </c>
      <c r="O286" s="167"/>
      <c r="P286" s="171"/>
      <c r="Q286" s="171"/>
      <c r="R286" s="171"/>
      <c r="S286" s="167">
        <f t="shared" si="77"/>
        <v>0</v>
      </c>
      <c r="T286" s="168"/>
      <c r="U286" s="168"/>
      <c r="V286" s="171"/>
      <c r="Z286">
        <v>0</v>
      </c>
    </row>
    <row r="287" spans="1:26" ht="24.9" customHeight="1" x14ac:dyDescent="0.3">
      <c r="A287" s="169"/>
      <c r="B287" s="164" t="s">
        <v>581</v>
      </c>
      <c r="C287" s="170" t="s">
        <v>593</v>
      </c>
      <c r="D287" s="164" t="s">
        <v>594</v>
      </c>
      <c r="E287" s="164" t="s">
        <v>324</v>
      </c>
      <c r="F287" s="165">
        <v>1</v>
      </c>
      <c r="G287" s="166">
        <v>0</v>
      </c>
      <c r="H287" s="166">
        <v>0</v>
      </c>
      <c r="I287" s="166">
        <f t="shared" si="72"/>
        <v>0</v>
      </c>
      <c r="J287" s="164">
        <f t="shared" si="73"/>
        <v>0</v>
      </c>
      <c r="K287" s="167">
        <f t="shared" si="74"/>
        <v>0</v>
      </c>
      <c r="L287" s="167">
        <f t="shared" si="75"/>
        <v>0</v>
      </c>
      <c r="M287" s="167">
        <f t="shared" si="76"/>
        <v>0</v>
      </c>
      <c r="N287" s="167">
        <v>0</v>
      </c>
      <c r="O287" s="167"/>
      <c r="P287" s="171"/>
      <c r="Q287" s="171"/>
      <c r="R287" s="171"/>
      <c r="S287" s="167">
        <f t="shared" si="77"/>
        <v>0</v>
      </c>
      <c r="T287" s="168"/>
      <c r="U287" s="168"/>
      <c r="V287" s="171"/>
      <c r="Z287">
        <v>0</v>
      </c>
    </row>
    <row r="288" spans="1:26" ht="24.9" customHeight="1" x14ac:dyDescent="0.3">
      <c r="A288" s="169"/>
      <c r="B288" s="164" t="s">
        <v>581</v>
      </c>
      <c r="C288" s="170" t="s">
        <v>595</v>
      </c>
      <c r="D288" s="164" t="s">
        <v>596</v>
      </c>
      <c r="E288" s="164" t="s">
        <v>324</v>
      </c>
      <c r="F288" s="165">
        <v>1</v>
      </c>
      <c r="G288" s="166">
        <v>0</v>
      </c>
      <c r="H288" s="166">
        <v>0</v>
      </c>
      <c r="I288" s="166">
        <f t="shared" si="72"/>
        <v>0</v>
      </c>
      <c r="J288" s="164">
        <f t="shared" si="73"/>
        <v>0</v>
      </c>
      <c r="K288" s="167">
        <f t="shared" si="74"/>
        <v>0</v>
      </c>
      <c r="L288" s="167">
        <f t="shared" si="75"/>
        <v>0</v>
      </c>
      <c r="M288" s="167">
        <f t="shared" si="76"/>
        <v>0</v>
      </c>
      <c r="N288" s="167">
        <v>0</v>
      </c>
      <c r="O288" s="167"/>
      <c r="P288" s="171"/>
      <c r="Q288" s="171"/>
      <c r="R288" s="171"/>
      <c r="S288" s="167">
        <f t="shared" si="77"/>
        <v>0</v>
      </c>
      <c r="T288" s="168"/>
      <c r="U288" s="168"/>
      <c r="V288" s="171"/>
      <c r="Z288">
        <v>0</v>
      </c>
    </row>
    <row r="289" spans="1:26" ht="24.9" customHeight="1" x14ac:dyDescent="0.3">
      <c r="A289" s="169"/>
      <c r="B289" s="164" t="s">
        <v>581</v>
      </c>
      <c r="C289" s="170" t="s">
        <v>597</v>
      </c>
      <c r="D289" s="164" t="s">
        <v>598</v>
      </c>
      <c r="E289" s="164" t="s">
        <v>324</v>
      </c>
      <c r="F289" s="165">
        <v>1</v>
      </c>
      <c r="G289" s="166">
        <v>0</v>
      </c>
      <c r="H289" s="166">
        <v>0</v>
      </c>
      <c r="I289" s="166">
        <f t="shared" si="72"/>
        <v>0</v>
      </c>
      <c r="J289" s="164">
        <f t="shared" si="73"/>
        <v>0</v>
      </c>
      <c r="K289" s="167">
        <f t="shared" si="74"/>
        <v>0</v>
      </c>
      <c r="L289" s="167">
        <f t="shared" si="75"/>
        <v>0</v>
      </c>
      <c r="M289" s="167">
        <f t="shared" si="76"/>
        <v>0</v>
      </c>
      <c r="N289" s="167">
        <v>0</v>
      </c>
      <c r="O289" s="167"/>
      <c r="P289" s="171"/>
      <c r="Q289" s="171"/>
      <c r="R289" s="171"/>
      <c r="S289" s="167">
        <f t="shared" si="77"/>
        <v>0</v>
      </c>
      <c r="T289" s="168"/>
      <c r="U289" s="168"/>
      <c r="V289" s="171"/>
      <c r="Z289">
        <v>0</v>
      </c>
    </row>
    <row r="290" spans="1:26" ht="24.9" customHeight="1" x14ac:dyDescent="0.3">
      <c r="A290" s="169"/>
      <c r="B290" s="164" t="s">
        <v>581</v>
      </c>
      <c r="C290" s="170" t="s">
        <v>599</v>
      </c>
      <c r="D290" s="164" t="s">
        <v>600</v>
      </c>
      <c r="E290" s="164" t="s">
        <v>324</v>
      </c>
      <c r="F290" s="165">
        <v>1</v>
      </c>
      <c r="G290" s="166">
        <v>0</v>
      </c>
      <c r="H290" s="166">
        <v>0</v>
      </c>
      <c r="I290" s="166">
        <f t="shared" si="72"/>
        <v>0</v>
      </c>
      <c r="J290" s="164">
        <f t="shared" si="73"/>
        <v>0</v>
      </c>
      <c r="K290" s="167">
        <f t="shared" si="74"/>
        <v>0</v>
      </c>
      <c r="L290" s="167">
        <f t="shared" si="75"/>
        <v>0</v>
      </c>
      <c r="M290" s="167">
        <f t="shared" si="76"/>
        <v>0</v>
      </c>
      <c r="N290" s="167">
        <v>0</v>
      </c>
      <c r="O290" s="167"/>
      <c r="P290" s="171"/>
      <c r="Q290" s="171"/>
      <c r="R290" s="171"/>
      <c r="S290" s="167">
        <f t="shared" si="77"/>
        <v>0</v>
      </c>
      <c r="T290" s="168"/>
      <c r="U290" s="168"/>
      <c r="V290" s="171"/>
      <c r="Z290">
        <v>0</v>
      </c>
    </row>
    <row r="291" spans="1:26" ht="24.9" customHeight="1" x14ac:dyDescent="0.3">
      <c r="A291" s="169"/>
      <c r="B291" s="164" t="s">
        <v>581</v>
      </c>
      <c r="C291" s="170" t="s">
        <v>601</v>
      </c>
      <c r="D291" s="164" t="s">
        <v>602</v>
      </c>
      <c r="E291" s="164" t="s">
        <v>324</v>
      </c>
      <c r="F291" s="165">
        <v>1</v>
      </c>
      <c r="G291" s="166">
        <v>0</v>
      </c>
      <c r="H291" s="166">
        <v>0</v>
      </c>
      <c r="I291" s="166">
        <f t="shared" si="72"/>
        <v>0</v>
      </c>
      <c r="J291" s="164">
        <f t="shared" si="73"/>
        <v>0</v>
      </c>
      <c r="K291" s="167">
        <f t="shared" si="74"/>
        <v>0</v>
      </c>
      <c r="L291" s="167">
        <f t="shared" si="75"/>
        <v>0</v>
      </c>
      <c r="M291" s="167">
        <f t="shared" si="76"/>
        <v>0</v>
      </c>
      <c r="N291" s="167">
        <v>0</v>
      </c>
      <c r="O291" s="167"/>
      <c r="P291" s="171"/>
      <c r="Q291" s="171"/>
      <c r="R291" s="171"/>
      <c r="S291" s="167">
        <f t="shared" si="77"/>
        <v>0</v>
      </c>
      <c r="T291" s="168"/>
      <c r="U291" s="168"/>
      <c r="V291" s="171"/>
      <c r="Z291">
        <v>0</v>
      </c>
    </row>
    <row r="292" spans="1:26" ht="24.9" customHeight="1" x14ac:dyDescent="0.3">
      <c r="A292" s="169"/>
      <c r="B292" s="164" t="s">
        <v>603</v>
      </c>
      <c r="C292" s="170" t="s">
        <v>604</v>
      </c>
      <c r="D292" s="164" t="s">
        <v>605</v>
      </c>
      <c r="E292" s="164" t="s">
        <v>128</v>
      </c>
      <c r="F292" s="165">
        <v>9.6300000000000008</v>
      </c>
      <c r="G292" s="166">
        <v>0</v>
      </c>
      <c r="H292" s="166">
        <v>0</v>
      </c>
      <c r="I292" s="166">
        <f t="shared" si="72"/>
        <v>0</v>
      </c>
      <c r="J292" s="164">
        <f t="shared" si="73"/>
        <v>0</v>
      </c>
      <c r="K292" s="167">
        <f t="shared" si="74"/>
        <v>0</v>
      </c>
      <c r="L292" s="167">
        <f t="shared" si="75"/>
        <v>0</v>
      </c>
      <c r="M292" s="167">
        <f t="shared" si="76"/>
        <v>0</v>
      </c>
      <c r="N292" s="167">
        <v>0</v>
      </c>
      <c r="O292" s="167"/>
      <c r="P292" s="171">
        <v>3.0000000000000001E-5</v>
      </c>
      <c r="Q292" s="171"/>
      <c r="R292" s="171">
        <v>3.0000000000000001E-5</v>
      </c>
      <c r="S292" s="167">
        <f t="shared" si="77"/>
        <v>0</v>
      </c>
      <c r="T292" s="168"/>
      <c r="U292" s="168"/>
      <c r="V292" s="171"/>
      <c r="Z292">
        <v>0</v>
      </c>
    </row>
    <row r="293" spans="1:26" ht="24.9" customHeight="1" x14ac:dyDescent="0.3">
      <c r="A293" s="169"/>
      <c r="B293" s="164" t="s">
        <v>603</v>
      </c>
      <c r="C293" s="170" t="s">
        <v>606</v>
      </c>
      <c r="D293" s="164" t="s">
        <v>607</v>
      </c>
      <c r="E293" s="164" t="s">
        <v>128</v>
      </c>
      <c r="F293" s="165">
        <v>9.1999999999999993</v>
      </c>
      <c r="G293" s="166">
        <v>0</v>
      </c>
      <c r="H293" s="166">
        <v>0</v>
      </c>
      <c r="I293" s="166">
        <f t="shared" si="72"/>
        <v>0</v>
      </c>
      <c r="J293" s="164">
        <f t="shared" si="73"/>
        <v>0</v>
      </c>
      <c r="K293" s="167">
        <f t="shared" si="74"/>
        <v>0</v>
      </c>
      <c r="L293" s="167">
        <f t="shared" si="75"/>
        <v>0</v>
      </c>
      <c r="M293" s="167">
        <f t="shared" si="76"/>
        <v>0</v>
      </c>
      <c r="N293" s="167">
        <v>0</v>
      </c>
      <c r="O293" s="167"/>
      <c r="P293" s="171"/>
      <c r="Q293" s="171"/>
      <c r="R293" s="171"/>
      <c r="S293" s="167">
        <f t="shared" si="77"/>
        <v>0</v>
      </c>
      <c r="T293" s="168"/>
      <c r="U293" s="168"/>
      <c r="V293" s="171"/>
      <c r="Z293">
        <v>0</v>
      </c>
    </row>
    <row r="294" spans="1:26" ht="24.9" customHeight="1" x14ac:dyDescent="0.3">
      <c r="A294" s="169"/>
      <c r="B294" s="164" t="s">
        <v>603</v>
      </c>
      <c r="C294" s="170" t="s">
        <v>608</v>
      </c>
      <c r="D294" s="164" t="s">
        <v>609</v>
      </c>
      <c r="E294" s="164" t="s">
        <v>465</v>
      </c>
      <c r="F294" s="165">
        <v>125.8</v>
      </c>
      <c r="G294" s="166">
        <v>0</v>
      </c>
      <c r="H294" s="166">
        <v>0</v>
      </c>
      <c r="I294" s="166">
        <f t="shared" si="72"/>
        <v>0</v>
      </c>
      <c r="J294" s="164">
        <f t="shared" si="73"/>
        <v>0</v>
      </c>
      <c r="K294" s="167">
        <f t="shared" si="74"/>
        <v>0</v>
      </c>
      <c r="L294" s="167">
        <f t="shared" si="75"/>
        <v>0</v>
      </c>
      <c r="M294" s="167">
        <f t="shared" si="76"/>
        <v>0</v>
      </c>
      <c r="N294" s="167">
        <v>0</v>
      </c>
      <c r="O294" s="167"/>
      <c r="P294" s="171">
        <v>6.0000000000000002E-5</v>
      </c>
      <c r="Q294" s="171"/>
      <c r="R294" s="171">
        <v>6.0000000000000002E-5</v>
      </c>
      <c r="S294" s="167">
        <f t="shared" si="77"/>
        <v>8.0000000000000002E-3</v>
      </c>
      <c r="T294" s="168"/>
      <c r="U294" s="168"/>
      <c r="V294" s="171"/>
      <c r="Z294">
        <v>0</v>
      </c>
    </row>
    <row r="295" spans="1:26" ht="35.1" customHeight="1" x14ac:dyDescent="0.3">
      <c r="A295" s="169"/>
      <c r="B295" s="164" t="s">
        <v>603</v>
      </c>
      <c r="C295" s="170" t="s">
        <v>610</v>
      </c>
      <c r="D295" s="164" t="s">
        <v>611</v>
      </c>
      <c r="E295" s="164" t="s">
        <v>465</v>
      </c>
      <c r="F295" s="165">
        <v>498.2</v>
      </c>
      <c r="G295" s="166">
        <v>0</v>
      </c>
      <c r="H295" s="166">
        <v>0</v>
      </c>
      <c r="I295" s="166">
        <f t="shared" si="72"/>
        <v>0</v>
      </c>
      <c r="J295" s="164">
        <f t="shared" si="73"/>
        <v>0</v>
      </c>
      <c r="K295" s="167">
        <f t="shared" si="74"/>
        <v>0</v>
      </c>
      <c r="L295" s="167">
        <f t="shared" si="75"/>
        <v>0</v>
      </c>
      <c r="M295" s="167">
        <f t="shared" si="76"/>
        <v>0</v>
      </c>
      <c r="N295" s="167">
        <v>0</v>
      </c>
      <c r="O295" s="167"/>
      <c r="P295" s="171">
        <v>6.0000000000000002E-5</v>
      </c>
      <c r="Q295" s="171"/>
      <c r="R295" s="171">
        <v>6.0000000000000002E-5</v>
      </c>
      <c r="S295" s="167">
        <f t="shared" si="77"/>
        <v>0.03</v>
      </c>
      <c r="T295" s="168"/>
      <c r="U295" s="168"/>
      <c r="V295" s="171"/>
      <c r="Z295">
        <v>0</v>
      </c>
    </row>
    <row r="296" spans="1:26" ht="35.1" customHeight="1" x14ac:dyDescent="0.3">
      <c r="A296" s="169"/>
      <c r="B296" s="164" t="s">
        <v>603</v>
      </c>
      <c r="C296" s="170" t="s">
        <v>612</v>
      </c>
      <c r="D296" s="164" t="s">
        <v>613</v>
      </c>
      <c r="E296" s="164" t="s">
        <v>465</v>
      </c>
      <c r="F296" s="165">
        <v>1317.1</v>
      </c>
      <c r="G296" s="166">
        <v>0</v>
      </c>
      <c r="H296" s="166">
        <v>0</v>
      </c>
      <c r="I296" s="166">
        <f t="shared" si="72"/>
        <v>0</v>
      </c>
      <c r="J296" s="164">
        <f t="shared" si="73"/>
        <v>0</v>
      </c>
      <c r="K296" s="167">
        <f t="shared" si="74"/>
        <v>0</v>
      </c>
      <c r="L296" s="167">
        <f t="shared" si="75"/>
        <v>0</v>
      </c>
      <c r="M296" s="167">
        <f t="shared" si="76"/>
        <v>0</v>
      </c>
      <c r="N296" s="167">
        <v>0</v>
      </c>
      <c r="O296" s="167"/>
      <c r="P296" s="171">
        <v>6.0000000000000002E-5</v>
      </c>
      <c r="Q296" s="171"/>
      <c r="R296" s="171">
        <v>6.0000000000000002E-5</v>
      </c>
      <c r="S296" s="167">
        <f t="shared" si="77"/>
        <v>7.9000000000000001E-2</v>
      </c>
      <c r="T296" s="168"/>
      <c r="U296" s="168"/>
      <c r="V296" s="171"/>
      <c r="Z296">
        <v>0</v>
      </c>
    </row>
    <row r="297" spans="1:26" ht="24.9" customHeight="1" x14ac:dyDescent="0.3">
      <c r="A297" s="169"/>
      <c r="B297" s="164" t="s">
        <v>603</v>
      </c>
      <c r="C297" s="170" t="s">
        <v>614</v>
      </c>
      <c r="D297" s="164" t="s">
        <v>615</v>
      </c>
      <c r="E297" s="164" t="s">
        <v>461</v>
      </c>
      <c r="F297" s="165">
        <v>1.3</v>
      </c>
      <c r="G297" s="166">
        <v>0</v>
      </c>
      <c r="H297" s="166">
        <v>0</v>
      </c>
      <c r="I297" s="166">
        <f t="shared" si="72"/>
        <v>0</v>
      </c>
      <c r="J297" s="164">
        <f t="shared" si="73"/>
        <v>0</v>
      </c>
      <c r="K297" s="167">
        <f t="shared" si="74"/>
        <v>0</v>
      </c>
      <c r="L297" s="167">
        <f t="shared" si="75"/>
        <v>0</v>
      </c>
      <c r="M297" s="167">
        <f t="shared" si="76"/>
        <v>0</v>
      </c>
      <c r="N297" s="167">
        <v>0</v>
      </c>
      <c r="O297" s="167"/>
      <c r="P297" s="171"/>
      <c r="Q297" s="171"/>
      <c r="R297" s="171"/>
      <c r="S297" s="167">
        <f t="shared" si="77"/>
        <v>0</v>
      </c>
      <c r="T297" s="168"/>
      <c r="U297" s="168"/>
      <c r="V297" s="171"/>
      <c r="Z297">
        <v>0</v>
      </c>
    </row>
    <row r="298" spans="1:26" ht="24.9" customHeight="1" x14ac:dyDescent="0.3">
      <c r="A298" s="169"/>
      <c r="B298" s="164" t="s">
        <v>245</v>
      </c>
      <c r="C298" s="170" t="s">
        <v>616</v>
      </c>
      <c r="D298" s="164" t="s">
        <v>617</v>
      </c>
      <c r="E298" s="164" t="s">
        <v>271</v>
      </c>
      <c r="F298" s="165">
        <v>5.04</v>
      </c>
      <c r="G298" s="166">
        <v>0</v>
      </c>
      <c r="H298" s="166">
        <v>0</v>
      </c>
      <c r="I298" s="166">
        <f t="shared" si="72"/>
        <v>0</v>
      </c>
      <c r="J298" s="164">
        <f t="shared" si="73"/>
        <v>0</v>
      </c>
      <c r="K298" s="167">
        <f t="shared" si="74"/>
        <v>0</v>
      </c>
      <c r="L298" s="167">
        <f t="shared" si="75"/>
        <v>0</v>
      </c>
      <c r="M298" s="167">
        <f t="shared" si="76"/>
        <v>0</v>
      </c>
      <c r="N298" s="167">
        <v>0</v>
      </c>
      <c r="O298" s="167"/>
      <c r="P298" s="171"/>
      <c r="Q298" s="171"/>
      <c r="R298" s="171"/>
      <c r="S298" s="167">
        <f t="shared" si="77"/>
        <v>0</v>
      </c>
      <c r="T298" s="168"/>
      <c r="U298" s="168"/>
      <c r="V298" s="171"/>
      <c r="Z298">
        <v>0</v>
      </c>
    </row>
    <row r="299" spans="1:26" ht="24.9" customHeight="1" x14ac:dyDescent="0.3">
      <c r="A299" s="169"/>
      <c r="B299" s="164" t="s">
        <v>245</v>
      </c>
      <c r="C299" s="170" t="s">
        <v>618</v>
      </c>
      <c r="D299" s="164" t="s">
        <v>619</v>
      </c>
      <c r="E299" s="164" t="s">
        <v>284</v>
      </c>
      <c r="F299" s="165">
        <v>2.4</v>
      </c>
      <c r="G299" s="166">
        <v>0</v>
      </c>
      <c r="H299" s="166">
        <v>0</v>
      </c>
      <c r="I299" s="166">
        <f t="shared" si="72"/>
        <v>0</v>
      </c>
      <c r="J299" s="164">
        <f t="shared" si="73"/>
        <v>0</v>
      </c>
      <c r="K299" s="167">
        <f t="shared" si="74"/>
        <v>0</v>
      </c>
      <c r="L299" s="167">
        <f t="shared" si="75"/>
        <v>0</v>
      </c>
      <c r="M299" s="167">
        <f t="shared" si="76"/>
        <v>0</v>
      </c>
      <c r="N299" s="167">
        <v>0</v>
      </c>
      <c r="O299" s="167"/>
      <c r="P299" s="171"/>
      <c r="Q299" s="171"/>
      <c r="R299" s="171"/>
      <c r="S299" s="167">
        <f t="shared" si="77"/>
        <v>0</v>
      </c>
      <c r="T299" s="168"/>
      <c r="U299" s="168"/>
      <c r="V299" s="171"/>
      <c r="Z299">
        <v>0</v>
      </c>
    </row>
    <row r="300" spans="1:26" ht="24.9" customHeight="1" x14ac:dyDescent="0.3">
      <c r="A300" s="169"/>
      <c r="B300" s="164" t="s">
        <v>245</v>
      </c>
      <c r="C300" s="170" t="s">
        <v>620</v>
      </c>
      <c r="D300" s="164" t="s">
        <v>621</v>
      </c>
      <c r="E300" s="164" t="s">
        <v>324</v>
      </c>
      <c r="F300" s="165">
        <v>2</v>
      </c>
      <c r="G300" s="166">
        <v>0</v>
      </c>
      <c r="H300" s="166">
        <v>0</v>
      </c>
      <c r="I300" s="166">
        <f t="shared" si="72"/>
        <v>0</v>
      </c>
      <c r="J300" s="164">
        <f t="shared" si="73"/>
        <v>0</v>
      </c>
      <c r="K300" s="167">
        <f t="shared" si="74"/>
        <v>0</v>
      </c>
      <c r="L300" s="167">
        <f t="shared" si="75"/>
        <v>0</v>
      </c>
      <c r="M300" s="167">
        <f t="shared" si="76"/>
        <v>0</v>
      </c>
      <c r="N300" s="167">
        <v>0</v>
      </c>
      <c r="O300" s="167"/>
      <c r="P300" s="171"/>
      <c r="Q300" s="171"/>
      <c r="R300" s="171"/>
      <c r="S300" s="167">
        <f t="shared" si="77"/>
        <v>0</v>
      </c>
      <c r="T300" s="168"/>
      <c r="U300" s="168"/>
      <c r="V300" s="171"/>
      <c r="Z300">
        <v>0</v>
      </c>
    </row>
    <row r="301" spans="1:26" ht="24.9" customHeight="1" x14ac:dyDescent="0.3">
      <c r="A301" s="178"/>
      <c r="B301" s="173" t="s">
        <v>321</v>
      </c>
      <c r="C301" s="179" t="s">
        <v>622</v>
      </c>
      <c r="D301" s="173" t="s">
        <v>623</v>
      </c>
      <c r="E301" s="173" t="s">
        <v>284</v>
      </c>
      <c r="F301" s="174">
        <v>40.450000000000003</v>
      </c>
      <c r="G301" s="175">
        <v>0</v>
      </c>
      <c r="H301" s="175">
        <v>0</v>
      </c>
      <c r="I301" s="175">
        <f t="shared" si="72"/>
        <v>0</v>
      </c>
      <c r="J301" s="173">
        <f t="shared" si="73"/>
        <v>0</v>
      </c>
      <c r="K301" s="176">
        <f t="shared" si="74"/>
        <v>0</v>
      </c>
      <c r="L301" s="176">
        <f t="shared" si="75"/>
        <v>0</v>
      </c>
      <c r="M301" s="176">
        <f t="shared" si="76"/>
        <v>0</v>
      </c>
      <c r="N301" s="176">
        <v>0</v>
      </c>
      <c r="O301" s="176"/>
      <c r="P301" s="180"/>
      <c r="Q301" s="180"/>
      <c r="R301" s="180"/>
      <c r="S301" s="176">
        <f t="shared" si="77"/>
        <v>0</v>
      </c>
      <c r="T301" s="177"/>
      <c r="U301" s="177"/>
      <c r="V301" s="180"/>
      <c r="Z301">
        <v>0</v>
      </c>
    </row>
    <row r="302" spans="1:26" ht="24.9" customHeight="1" x14ac:dyDescent="0.3">
      <c r="A302" s="178"/>
      <c r="B302" s="173" t="s">
        <v>321</v>
      </c>
      <c r="C302" s="179" t="s">
        <v>624</v>
      </c>
      <c r="D302" s="173" t="s">
        <v>625</v>
      </c>
      <c r="E302" s="173" t="s">
        <v>465</v>
      </c>
      <c r="F302" s="174">
        <v>2096.39</v>
      </c>
      <c r="G302" s="175">
        <v>0</v>
      </c>
      <c r="H302" s="175">
        <v>0</v>
      </c>
      <c r="I302" s="175">
        <f t="shared" si="72"/>
        <v>0</v>
      </c>
      <c r="J302" s="173">
        <f t="shared" si="73"/>
        <v>0</v>
      </c>
      <c r="K302" s="176">
        <f t="shared" si="74"/>
        <v>0</v>
      </c>
      <c r="L302" s="176">
        <f t="shared" si="75"/>
        <v>0</v>
      </c>
      <c r="M302" s="176">
        <f t="shared" si="76"/>
        <v>0</v>
      </c>
      <c r="N302" s="176">
        <v>0</v>
      </c>
      <c r="O302" s="176"/>
      <c r="P302" s="180"/>
      <c r="Q302" s="180"/>
      <c r="R302" s="180"/>
      <c r="S302" s="176">
        <f t="shared" si="77"/>
        <v>0</v>
      </c>
      <c r="T302" s="177"/>
      <c r="U302" s="177"/>
      <c r="V302" s="180"/>
      <c r="Z302">
        <v>0</v>
      </c>
    </row>
    <row r="303" spans="1:26" ht="24.9" customHeight="1" x14ac:dyDescent="0.3">
      <c r="A303" s="178"/>
      <c r="B303" s="173" t="s">
        <v>321</v>
      </c>
      <c r="C303" s="179" t="s">
        <v>626</v>
      </c>
      <c r="D303" s="173" t="s">
        <v>627</v>
      </c>
      <c r="E303" s="173" t="s">
        <v>128</v>
      </c>
      <c r="F303" s="174">
        <v>9.1999999999999993</v>
      </c>
      <c r="G303" s="175">
        <v>0</v>
      </c>
      <c r="H303" s="175">
        <v>0</v>
      </c>
      <c r="I303" s="175">
        <f t="shared" si="72"/>
        <v>0</v>
      </c>
      <c r="J303" s="173">
        <f t="shared" si="73"/>
        <v>0</v>
      </c>
      <c r="K303" s="176">
        <f t="shared" si="74"/>
        <v>0</v>
      </c>
      <c r="L303" s="176">
        <f t="shared" si="75"/>
        <v>0</v>
      </c>
      <c r="M303" s="176">
        <f t="shared" si="76"/>
        <v>0</v>
      </c>
      <c r="N303" s="176">
        <v>0</v>
      </c>
      <c r="O303" s="176"/>
      <c r="P303" s="180"/>
      <c r="Q303" s="180"/>
      <c r="R303" s="180"/>
      <c r="S303" s="176">
        <f t="shared" si="77"/>
        <v>0</v>
      </c>
      <c r="T303" s="177"/>
      <c r="U303" s="177"/>
      <c r="V303" s="180"/>
      <c r="Z303">
        <v>0</v>
      </c>
    </row>
    <row r="304" spans="1:26" ht="24.9" customHeight="1" x14ac:dyDescent="0.3">
      <c r="A304" s="178"/>
      <c r="B304" s="173" t="s">
        <v>321</v>
      </c>
      <c r="C304" s="179" t="s">
        <v>628</v>
      </c>
      <c r="D304" s="173" t="s">
        <v>629</v>
      </c>
      <c r="E304" s="173" t="s">
        <v>271</v>
      </c>
      <c r="F304" s="174">
        <v>8.58</v>
      </c>
      <c r="G304" s="175">
        <v>0</v>
      </c>
      <c r="H304" s="175">
        <v>0</v>
      </c>
      <c r="I304" s="175">
        <f t="shared" si="72"/>
        <v>0</v>
      </c>
      <c r="J304" s="173">
        <f t="shared" si="73"/>
        <v>0</v>
      </c>
      <c r="K304" s="176">
        <f t="shared" si="74"/>
        <v>0</v>
      </c>
      <c r="L304" s="176">
        <f t="shared" si="75"/>
        <v>0</v>
      </c>
      <c r="M304" s="176">
        <f t="shared" si="76"/>
        <v>0</v>
      </c>
      <c r="N304" s="176">
        <v>0</v>
      </c>
      <c r="O304" s="176"/>
      <c r="P304" s="180"/>
      <c r="Q304" s="180"/>
      <c r="R304" s="180"/>
      <c r="S304" s="176">
        <f t="shared" si="77"/>
        <v>0</v>
      </c>
      <c r="T304" s="177"/>
      <c r="U304" s="177"/>
      <c r="V304" s="180"/>
      <c r="Z304">
        <v>0</v>
      </c>
    </row>
    <row r="305" spans="1:26" ht="24.9" customHeight="1" x14ac:dyDescent="0.3">
      <c r="A305" s="178"/>
      <c r="B305" s="173" t="s">
        <v>321</v>
      </c>
      <c r="C305" s="179" t="s">
        <v>630</v>
      </c>
      <c r="D305" s="173" t="s">
        <v>631</v>
      </c>
      <c r="E305" s="173" t="s">
        <v>271</v>
      </c>
      <c r="F305" s="174">
        <v>9.6300000000000008</v>
      </c>
      <c r="G305" s="175">
        <v>0</v>
      </c>
      <c r="H305" s="175">
        <v>0</v>
      </c>
      <c r="I305" s="175">
        <f t="shared" si="72"/>
        <v>0</v>
      </c>
      <c r="J305" s="173">
        <f t="shared" si="73"/>
        <v>0</v>
      </c>
      <c r="K305" s="176">
        <f t="shared" si="74"/>
        <v>0</v>
      </c>
      <c r="L305" s="176">
        <f t="shared" si="75"/>
        <v>0</v>
      </c>
      <c r="M305" s="176">
        <f t="shared" si="76"/>
        <v>0</v>
      </c>
      <c r="N305" s="176">
        <v>0</v>
      </c>
      <c r="O305" s="176"/>
      <c r="P305" s="180"/>
      <c r="Q305" s="180"/>
      <c r="R305" s="180"/>
      <c r="S305" s="176">
        <f t="shared" si="77"/>
        <v>0</v>
      </c>
      <c r="T305" s="177"/>
      <c r="U305" s="177"/>
      <c r="V305" s="180"/>
      <c r="Z305">
        <v>0</v>
      </c>
    </row>
    <row r="306" spans="1:26" ht="24.9" customHeight="1" x14ac:dyDescent="0.3">
      <c r="A306" s="178"/>
      <c r="B306" s="173" t="s">
        <v>321</v>
      </c>
      <c r="C306" s="179" t="s">
        <v>632</v>
      </c>
      <c r="D306" s="173" t="s">
        <v>633</v>
      </c>
      <c r="E306" s="173" t="s">
        <v>324</v>
      </c>
      <c r="F306" s="174">
        <v>2</v>
      </c>
      <c r="G306" s="175">
        <v>0</v>
      </c>
      <c r="H306" s="175">
        <v>0</v>
      </c>
      <c r="I306" s="175">
        <f t="shared" si="72"/>
        <v>0</v>
      </c>
      <c r="J306" s="173">
        <f t="shared" si="73"/>
        <v>0</v>
      </c>
      <c r="K306" s="176">
        <f t="shared" si="74"/>
        <v>0</v>
      </c>
      <c r="L306" s="176">
        <f t="shared" si="75"/>
        <v>0</v>
      </c>
      <c r="M306" s="176">
        <f t="shared" si="76"/>
        <v>0</v>
      </c>
      <c r="N306" s="176">
        <v>0</v>
      </c>
      <c r="O306" s="176"/>
      <c r="P306" s="180"/>
      <c r="Q306" s="180"/>
      <c r="R306" s="180"/>
      <c r="S306" s="176">
        <f t="shared" si="77"/>
        <v>0</v>
      </c>
      <c r="T306" s="177"/>
      <c r="U306" s="177"/>
      <c r="V306" s="180"/>
      <c r="Z306">
        <v>0</v>
      </c>
    </row>
    <row r="307" spans="1:26" ht="24.9" customHeight="1" x14ac:dyDescent="0.3">
      <c r="A307" s="178"/>
      <c r="B307" s="173" t="s">
        <v>321</v>
      </c>
      <c r="C307" s="179" t="s">
        <v>634</v>
      </c>
      <c r="D307" s="173" t="s">
        <v>635</v>
      </c>
      <c r="E307" s="173" t="s">
        <v>324</v>
      </c>
      <c r="F307" s="174">
        <v>1</v>
      </c>
      <c r="G307" s="175">
        <v>0</v>
      </c>
      <c r="H307" s="175">
        <v>0</v>
      </c>
      <c r="I307" s="175">
        <f t="shared" si="72"/>
        <v>0</v>
      </c>
      <c r="J307" s="173">
        <f t="shared" si="73"/>
        <v>0</v>
      </c>
      <c r="K307" s="176">
        <f t="shared" si="74"/>
        <v>0</v>
      </c>
      <c r="L307" s="176">
        <f t="shared" si="75"/>
        <v>0</v>
      </c>
      <c r="M307" s="176">
        <f t="shared" si="76"/>
        <v>0</v>
      </c>
      <c r="N307" s="176">
        <v>0</v>
      </c>
      <c r="O307" s="176"/>
      <c r="P307" s="180"/>
      <c r="Q307" s="180"/>
      <c r="R307" s="180"/>
      <c r="S307" s="176">
        <f t="shared" si="77"/>
        <v>0</v>
      </c>
      <c r="T307" s="177"/>
      <c r="U307" s="177"/>
      <c r="V307" s="180"/>
      <c r="Z307">
        <v>0</v>
      </c>
    </row>
    <row r="308" spans="1:26" ht="24.9" customHeight="1" x14ac:dyDescent="0.3">
      <c r="A308" s="178"/>
      <c r="B308" s="173" t="s">
        <v>321</v>
      </c>
      <c r="C308" s="179" t="s">
        <v>636</v>
      </c>
      <c r="D308" s="173" t="s">
        <v>637</v>
      </c>
      <c r="E308" s="173" t="s">
        <v>324</v>
      </c>
      <c r="F308" s="174">
        <v>1</v>
      </c>
      <c r="G308" s="175">
        <v>0</v>
      </c>
      <c r="H308" s="175">
        <v>0</v>
      </c>
      <c r="I308" s="175">
        <f t="shared" si="72"/>
        <v>0</v>
      </c>
      <c r="J308" s="173">
        <f t="shared" si="73"/>
        <v>0</v>
      </c>
      <c r="K308" s="176">
        <f t="shared" si="74"/>
        <v>0</v>
      </c>
      <c r="L308" s="176">
        <f t="shared" si="75"/>
        <v>0</v>
      </c>
      <c r="M308" s="176">
        <f t="shared" si="76"/>
        <v>0</v>
      </c>
      <c r="N308" s="176">
        <v>0</v>
      </c>
      <c r="O308" s="176"/>
      <c r="P308" s="180"/>
      <c r="Q308" s="180"/>
      <c r="R308" s="180"/>
      <c r="S308" s="176">
        <f t="shared" si="77"/>
        <v>0</v>
      </c>
      <c r="T308" s="177"/>
      <c r="U308" s="177"/>
      <c r="V308" s="180"/>
      <c r="Z308">
        <v>0</v>
      </c>
    </row>
    <row r="309" spans="1:26" ht="24.9" customHeight="1" x14ac:dyDescent="0.3">
      <c r="A309" s="178"/>
      <c r="B309" s="173" t="s">
        <v>321</v>
      </c>
      <c r="C309" s="179" t="s">
        <v>638</v>
      </c>
      <c r="D309" s="173" t="s">
        <v>639</v>
      </c>
      <c r="E309" s="173" t="s">
        <v>324</v>
      </c>
      <c r="F309" s="174">
        <v>1</v>
      </c>
      <c r="G309" s="175">
        <v>0</v>
      </c>
      <c r="H309" s="175">
        <v>0</v>
      </c>
      <c r="I309" s="175">
        <f t="shared" si="72"/>
        <v>0</v>
      </c>
      <c r="J309" s="173">
        <f t="shared" si="73"/>
        <v>0</v>
      </c>
      <c r="K309" s="176">
        <f t="shared" si="74"/>
        <v>0</v>
      </c>
      <c r="L309" s="176">
        <f t="shared" si="75"/>
        <v>0</v>
      </c>
      <c r="M309" s="176">
        <f t="shared" si="76"/>
        <v>0</v>
      </c>
      <c r="N309" s="176">
        <v>0</v>
      </c>
      <c r="O309" s="176"/>
      <c r="P309" s="180"/>
      <c r="Q309" s="180"/>
      <c r="R309" s="180"/>
      <c r="S309" s="176">
        <f t="shared" si="77"/>
        <v>0</v>
      </c>
      <c r="T309" s="177"/>
      <c r="U309" s="177"/>
      <c r="V309" s="180"/>
      <c r="Z309">
        <v>0</v>
      </c>
    </row>
    <row r="310" spans="1:26" ht="24.9" customHeight="1" x14ac:dyDescent="0.3">
      <c r="A310" s="178"/>
      <c r="B310" s="173" t="s">
        <v>321</v>
      </c>
      <c r="C310" s="179" t="s">
        <v>640</v>
      </c>
      <c r="D310" s="173" t="s">
        <v>641</v>
      </c>
      <c r="E310" s="173" t="s">
        <v>324</v>
      </c>
      <c r="F310" s="174">
        <v>2</v>
      </c>
      <c r="G310" s="175">
        <v>0</v>
      </c>
      <c r="H310" s="175">
        <v>0</v>
      </c>
      <c r="I310" s="175">
        <f t="shared" si="72"/>
        <v>0</v>
      </c>
      <c r="J310" s="173">
        <f t="shared" si="73"/>
        <v>0</v>
      </c>
      <c r="K310" s="176">
        <f t="shared" si="74"/>
        <v>0</v>
      </c>
      <c r="L310" s="176">
        <f t="shared" si="75"/>
        <v>0</v>
      </c>
      <c r="M310" s="176">
        <f t="shared" si="76"/>
        <v>0</v>
      </c>
      <c r="N310" s="176">
        <v>0</v>
      </c>
      <c r="O310" s="176"/>
      <c r="P310" s="180"/>
      <c r="Q310" s="180"/>
      <c r="R310" s="180"/>
      <c r="S310" s="176">
        <f t="shared" si="77"/>
        <v>0</v>
      </c>
      <c r="T310" s="177"/>
      <c r="U310" s="177"/>
      <c r="V310" s="180"/>
      <c r="Z310">
        <v>0</v>
      </c>
    </row>
    <row r="311" spans="1:26" ht="24.9" customHeight="1" x14ac:dyDescent="0.3">
      <c r="A311" s="178"/>
      <c r="B311" s="173" t="s">
        <v>160</v>
      </c>
      <c r="C311" s="179" t="s">
        <v>642</v>
      </c>
      <c r="D311" s="173" t="s">
        <v>643</v>
      </c>
      <c r="E311" s="173" t="s">
        <v>324</v>
      </c>
      <c r="F311" s="174">
        <v>2</v>
      </c>
      <c r="G311" s="175">
        <v>0</v>
      </c>
      <c r="H311" s="175">
        <v>0</v>
      </c>
      <c r="I311" s="175">
        <f t="shared" si="72"/>
        <v>0</v>
      </c>
      <c r="J311" s="173">
        <f t="shared" si="73"/>
        <v>0</v>
      </c>
      <c r="K311" s="176">
        <f t="shared" si="74"/>
        <v>0</v>
      </c>
      <c r="L311" s="176">
        <f t="shared" si="75"/>
        <v>0</v>
      </c>
      <c r="M311" s="176">
        <f t="shared" si="76"/>
        <v>0</v>
      </c>
      <c r="N311" s="176">
        <v>0</v>
      </c>
      <c r="O311" s="176"/>
      <c r="P311" s="180">
        <v>6.0600000000000001E-2</v>
      </c>
      <c r="Q311" s="180"/>
      <c r="R311" s="180">
        <v>6.0600000000000001E-2</v>
      </c>
      <c r="S311" s="176">
        <f t="shared" si="77"/>
        <v>0.121</v>
      </c>
      <c r="T311" s="177"/>
      <c r="U311" s="177"/>
      <c r="V311" s="180"/>
      <c r="Z311">
        <v>0</v>
      </c>
    </row>
    <row r="312" spans="1:26" ht="24.9" customHeight="1" x14ac:dyDescent="0.3">
      <c r="A312" s="178"/>
      <c r="B312" s="173" t="s">
        <v>160</v>
      </c>
      <c r="C312" s="179" t="s">
        <v>644</v>
      </c>
      <c r="D312" s="173" t="s">
        <v>645</v>
      </c>
      <c r="E312" s="173" t="s">
        <v>324</v>
      </c>
      <c r="F312" s="174">
        <v>1</v>
      </c>
      <c r="G312" s="175">
        <v>0</v>
      </c>
      <c r="H312" s="175">
        <v>0</v>
      </c>
      <c r="I312" s="175">
        <f t="shared" si="72"/>
        <v>0</v>
      </c>
      <c r="J312" s="173">
        <f t="shared" si="73"/>
        <v>0</v>
      </c>
      <c r="K312" s="176">
        <f t="shared" si="74"/>
        <v>0</v>
      </c>
      <c r="L312" s="176">
        <f t="shared" si="75"/>
        <v>0</v>
      </c>
      <c r="M312" s="176">
        <f t="shared" si="76"/>
        <v>0</v>
      </c>
      <c r="N312" s="176">
        <v>0</v>
      </c>
      <c r="O312" s="176"/>
      <c r="P312" s="180">
        <v>6.3799999999999996E-2</v>
      </c>
      <c r="Q312" s="180"/>
      <c r="R312" s="180">
        <v>6.3799999999999996E-2</v>
      </c>
      <c r="S312" s="176">
        <f t="shared" si="77"/>
        <v>6.4000000000000001E-2</v>
      </c>
      <c r="T312" s="177"/>
      <c r="U312" s="177"/>
      <c r="V312" s="180"/>
      <c r="Z312">
        <v>0</v>
      </c>
    </row>
    <row r="313" spans="1:26" ht="24.9" customHeight="1" x14ac:dyDescent="0.3">
      <c r="A313" s="178"/>
      <c r="B313" s="173" t="s">
        <v>321</v>
      </c>
      <c r="C313" s="179" t="s">
        <v>646</v>
      </c>
      <c r="D313" s="173" t="s">
        <v>647</v>
      </c>
      <c r="E313" s="173" t="s">
        <v>324</v>
      </c>
      <c r="F313" s="174">
        <v>1</v>
      </c>
      <c r="G313" s="175">
        <v>0</v>
      </c>
      <c r="H313" s="175">
        <v>0</v>
      </c>
      <c r="I313" s="175">
        <f t="shared" si="72"/>
        <v>0</v>
      </c>
      <c r="J313" s="173">
        <f t="shared" si="73"/>
        <v>0</v>
      </c>
      <c r="K313" s="176">
        <f t="shared" si="74"/>
        <v>0</v>
      </c>
      <c r="L313" s="176">
        <f t="shared" si="75"/>
        <v>0</v>
      </c>
      <c r="M313" s="176">
        <f t="shared" si="76"/>
        <v>0</v>
      </c>
      <c r="N313" s="176">
        <v>0</v>
      </c>
      <c r="O313" s="176"/>
      <c r="P313" s="180"/>
      <c r="Q313" s="180"/>
      <c r="R313" s="180"/>
      <c r="S313" s="176">
        <f t="shared" si="77"/>
        <v>0</v>
      </c>
      <c r="T313" s="177"/>
      <c r="U313" s="177"/>
      <c r="V313" s="180"/>
      <c r="Z313">
        <v>0</v>
      </c>
    </row>
    <row r="314" spans="1:26" ht="24.9" customHeight="1" x14ac:dyDescent="0.3">
      <c r="A314" s="178"/>
      <c r="B314" s="173" t="s">
        <v>160</v>
      </c>
      <c r="C314" s="179" t="s">
        <v>648</v>
      </c>
      <c r="D314" s="173" t="s">
        <v>649</v>
      </c>
      <c r="E314" s="173" t="s">
        <v>324</v>
      </c>
      <c r="F314" s="174">
        <v>1</v>
      </c>
      <c r="G314" s="175">
        <v>0</v>
      </c>
      <c r="H314" s="175">
        <v>0</v>
      </c>
      <c r="I314" s="175">
        <f t="shared" si="72"/>
        <v>0</v>
      </c>
      <c r="J314" s="173">
        <f t="shared" si="73"/>
        <v>0</v>
      </c>
      <c r="K314" s="176">
        <f t="shared" si="74"/>
        <v>0</v>
      </c>
      <c r="L314" s="176">
        <f t="shared" si="75"/>
        <v>0</v>
      </c>
      <c r="M314" s="176">
        <f t="shared" si="76"/>
        <v>0</v>
      </c>
      <c r="N314" s="176">
        <v>0</v>
      </c>
      <c r="O314" s="176"/>
      <c r="P314" s="180">
        <v>7.6420000000000002E-2</v>
      </c>
      <c r="Q314" s="180"/>
      <c r="R314" s="180">
        <v>7.6420000000000002E-2</v>
      </c>
      <c r="S314" s="176">
        <f t="shared" si="77"/>
        <v>7.5999999999999998E-2</v>
      </c>
      <c r="T314" s="177"/>
      <c r="U314" s="177"/>
      <c r="V314" s="180"/>
      <c r="Z314">
        <v>0</v>
      </c>
    </row>
    <row r="315" spans="1:26" ht="24.9" customHeight="1" x14ac:dyDescent="0.3">
      <c r="A315" s="178"/>
      <c r="B315" s="173" t="s">
        <v>160</v>
      </c>
      <c r="C315" s="179" t="s">
        <v>650</v>
      </c>
      <c r="D315" s="173" t="s">
        <v>651</v>
      </c>
      <c r="E315" s="173" t="s">
        <v>324</v>
      </c>
      <c r="F315" s="174">
        <v>1</v>
      </c>
      <c r="G315" s="175">
        <v>0</v>
      </c>
      <c r="H315" s="175">
        <v>0</v>
      </c>
      <c r="I315" s="175">
        <f t="shared" si="72"/>
        <v>0</v>
      </c>
      <c r="J315" s="173">
        <f t="shared" si="73"/>
        <v>0</v>
      </c>
      <c r="K315" s="176">
        <f t="shared" si="74"/>
        <v>0</v>
      </c>
      <c r="L315" s="176">
        <f t="shared" si="75"/>
        <v>0</v>
      </c>
      <c r="M315" s="176">
        <f t="shared" si="76"/>
        <v>0</v>
      </c>
      <c r="N315" s="176">
        <v>0</v>
      </c>
      <c r="O315" s="176"/>
      <c r="P315" s="180">
        <v>4.752E-2</v>
      </c>
      <c r="Q315" s="180"/>
      <c r="R315" s="180">
        <v>4.752E-2</v>
      </c>
      <c r="S315" s="176">
        <f t="shared" si="77"/>
        <v>4.8000000000000001E-2</v>
      </c>
      <c r="T315" s="177"/>
      <c r="U315" s="177"/>
      <c r="V315" s="180"/>
      <c r="Z315">
        <v>0</v>
      </c>
    </row>
    <row r="316" spans="1:26" ht="24.9" customHeight="1" x14ac:dyDescent="0.3">
      <c r="A316" s="178"/>
      <c r="B316" s="173" t="s">
        <v>160</v>
      </c>
      <c r="C316" s="179" t="s">
        <v>652</v>
      </c>
      <c r="D316" s="173" t="s">
        <v>653</v>
      </c>
      <c r="E316" s="173" t="s">
        <v>324</v>
      </c>
      <c r="F316" s="174">
        <v>1</v>
      </c>
      <c r="G316" s="175">
        <v>0</v>
      </c>
      <c r="H316" s="175">
        <v>0</v>
      </c>
      <c r="I316" s="175">
        <f t="shared" si="72"/>
        <v>0</v>
      </c>
      <c r="J316" s="173">
        <f t="shared" si="73"/>
        <v>0</v>
      </c>
      <c r="K316" s="176">
        <f t="shared" si="74"/>
        <v>0</v>
      </c>
      <c r="L316" s="176">
        <f t="shared" si="75"/>
        <v>0</v>
      </c>
      <c r="M316" s="176">
        <f t="shared" si="76"/>
        <v>0</v>
      </c>
      <c r="N316" s="176">
        <v>0</v>
      </c>
      <c r="O316" s="176"/>
      <c r="P316" s="180">
        <v>5.731E-2</v>
      </c>
      <c r="Q316" s="180"/>
      <c r="R316" s="180">
        <v>5.731E-2</v>
      </c>
      <c r="S316" s="176">
        <f t="shared" si="77"/>
        <v>5.7000000000000002E-2</v>
      </c>
      <c r="T316" s="177"/>
      <c r="U316" s="177"/>
      <c r="V316" s="180"/>
      <c r="Z316">
        <v>0</v>
      </c>
    </row>
    <row r="317" spans="1:26" x14ac:dyDescent="0.3">
      <c r="A317" s="148"/>
      <c r="B317" s="148"/>
      <c r="C317" s="163">
        <v>767</v>
      </c>
      <c r="D317" s="163" t="s">
        <v>86</v>
      </c>
      <c r="E317" s="148"/>
      <c r="F317" s="162"/>
      <c r="G317" s="151">
        <f>ROUND((SUM(L280:L316))/1,2)</f>
        <v>0</v>
      </c>
      <c r="H317" s="151">
        <f>ROUND((SUM(M280:M316))/1,2)</f>
        <v>0</v>
      </c>
      <c r="I317" s="151">
        <f>ROUND((SUM(I280:I316))/1,2)</f>
        <v>0</v>
      </c>
      <c r="J317" s="148"/>
      <c r="K317" s="148"/>
      <c r="L317" s="148">
        <f>ROUND((SUM(L280:L316))/1,2)</f>
        <v>0</v>
      </c>
      <c r="M317" s="148">
        <f>ROUND((SUM(M280:M316))/1,2)</f>
        <v>0</v>
      </c>
      <c r="N317" s="148"/>
      <c r="O317" s="148"/>
      <c r="P317" s="172"/>
      <c r="Q317" s="148"/>
      <c r="R317" s="148"/>
      <c r="S317" s="172">
        <f>ROUND((SUM(S280:S316))/1,2)</f>
        <v>0.48</v>
      </c>
      <c r="T317" s="145"/>
      <c r="U317" s="145"/>
      <c r="V317" s="2">
        <f>ROUND((SUM(V280:V316))/1,2)</f>
        <v>0</v>
      </c>
      <c r="W317" s="145"/>
      <c r="X317" s="145"/>
      <c r="Y317" s="145"/>
      <c r="Z317" s="145"/>
    </row>
    <row r="318" spans="1:26" x14ac:dyDescent="0.3">
      <c r="A318" s="1"/>
      <c r="B318" s="1"/>
      <c r="C318" s="1"/>
      <c r="D318" s="1"/>
      <c r="E318" s="1"/>
      <c r="F318" s="158"/>
      <c r="G318" s="141"/>
      <c r="H318" s="141"/>
      <c r="I318" s="141"/>
      <c r="J318" s="1"/>
      <c r="K318" s="1"/>
      <c r="L318" s="1"/>
      <c r="M318" s="1"/>
      <c r="N318" s="1"/>
      <c r="O318" s="1"/>
      <c r="P318" s="1"/>
      <c r="Q318" s="1"/>
      <c r="R318" s="1"/>
      <c r="S318" s="1"/>
      <c r="V318" s="1"/>
    </row>
    <row r="319" spans="1:26" x14ac:dyDescent="0.3">
      <c r="A319" s="148"/>
      <c r="B319" s="148"/>
      <c r="C319" s="163">
        <v>771</v>
      </c>
      <c r="D319" s="163" t="s">
        <v>87</v>
      </c>
      <c r="E319" s="148"/>
      <c r="F319" s="162"/>
      <c r="G319" s="149"/>
      <c r="H319" s="149"/>
      <c r="I319" s="149"/>
      <c r="J319" s="148"/>
      <c r="K319" s="148"/>
      <c r="L319" s="148"/>
      <c r="M319" s="148"/>
      <c r="N319" s="148"/>
      <c r="O319" s="148"/>
      <c r="P319" s="148"/>
      <c r="Q319" s="148"/>
      <c r="R319" s="148"/>
      <c r="S319" s="148"/>
      <c r="T319" s="145"/>
      <c r="U319" s="145"/>
      <c r="V319" s="148"/>
      <c r="W319" s="145"/>
      <c r="X319" s="145"/>
      <c r="Y319" s="145"/>
      <c r="Z319" s="145"/>
    </row>
    <row r="320" spans="1:26" ht="24.9" customHeight="1" x14ac:dyDescent="0.3">
      <c r="A320" s="169"/>
      <c r="B320" s="164" t="s">
        <v>654</v>
      </c>
      <c r="C320" s="170" t="s">
        <v>655</v>
      </c>
      <c r="D320" s="164" t="s">
        <v>656</v>
      </c>
      <c r="E320" s="164" t="s">
        <v>128</v>
      </c>
      <c r="F320" s="165">
        <v>8.74</v>
      </c>
      <c r="G320" s="166">
        <v>0</v>
      </c>
      <c r="H320" s="166">
        <v>0</v>
      </c>
      <c r="I320" s="166">
        <f t="shared" ref="I320:I329" si="78">ROUND(F320*(G320+H320),2)</f>
        <v>0</v>
      </c>
      <c r="J320" s="164">
        <f t="shared" ref="J320:J329" si="79">ROUND(F320*(N320),2)</f>
        <v>0</v>
      </c>
      <c r="K320" s="167">
        <f t="shared" ref="K320:K329" si="80">ROUND(F320*(O320),2)</f>
        <v>0</v>
      </c>
      <c r="L320" s="167">
        <f t="shared" ref="L320:L329" si="81">ROUND(F320*(G320),2)</f>
        <v>0</v>
      </c>
      <c r="M320" s="167">
        <f t="shared" ref="M320:M329" si="82">ROUND(F320*(H320),2)</f>
        <v>0</v>
      </c>
      <c r="N320" s="167">
        <v>0</v>
      </c>
      <c r="O320" s="167"/>
      <c r="P320" s="171">
        <v>4.4580000000000002E-2</v>
      </c>
      <c r="Q320" s="171"/>
      <c r="R320" s="171">
        <v>4.4580000000000002E-2</v>
      </c>
      <c r="S320" s="167">
        <f t="shared" ref="S320:S329" si="83">ROUND(F320*(P320),3)</f>
        <v>0.39</v>
      </c>
      <c r="T320" s="168"/>
      <c r="U320" s="168"/>
      <c r="V320" s="171"/>
      <c r="Z320">
        <v>0</v>
      </c>
    </row>
    <row r="321" spans="1:26" ht="24.9" customHeight="1" x14ac:dyDescent="0.3">
      <c r="A321" s="169"/>
      <c r="B321" s="164" t="s">
        <v>654</v>
      </c>
      <c r="C321" s="170" t="s">
        <v>657</v>
      </c>
      <c r="D321" s="164" t="s">
        <v>658</v>
      </c>
      <c r="E321" s="164" t="s">
        <v>159</v>
      </c>
      <c r="F321" s="165">
        <v>7.28</v>
      </c>
      <c r="G321" s="166">
        <v>0</v>
      </c>
      <c r="H321" s="166">
        <v>0</v>
      </c>
      <c r="I321" s="166">
        <f t="shared" si="78"/>
        <v>0</v>
      </c>
      <c r="J321" s="164">
        <f t="shared" si="79"/>
        <v>0</v>
      </c>
      <c r="K321" s="167">
        <f t="shared" si="80"/>
        <v>0</v>
      </c>
      <c r="L321" s="167">
        <f t="shared" si="81"/>
        <v>0</v>
      </c>
      <c r="M321" s="167">
        <f t="shared" si="82"/>
        <v>0</v>
      </c>
      <c r="N321" s="167">
        <v>0</v>
      </c>
      <c r="O321" s="167"/>
      <c r="P321" s="171">
        <v>6.3000000000000003E-4</v>
      </c>
      <c r="Q321" s="171"/>
      <c r="R321" s="171">
        <v>6.3000000000000003E-4</v>
      </c>
      <c r="S321" s="167">
        <f t="shared" si="83"/>
        <v>5.0000000000000001E-3</v>
      </c>
      <c r="T321" s="168"/>
      <c r="U321" s="168"/>
      <c r="V321" s="171"/>
      <c r="Z321">
        <v>0</v>
      </c>
    </row>
    <row r="322" spans="1:26" ht="24.9" customHeight="1" x14ac:dyDescent="0.3">
      <c r="A322" s="169"/>
      <c r="B322" s="164" t="s">
        <v>654</v>
      </c>
      <c r="C322" s="170" t="s">
        <v>659</v>
      </c>
      <c r="D322" s="164" t="s">
        <v>660</v>
      </c>
      <c r="E322" s="164" t="s">
        <v>159</v>
      </c>
      <c r="F322" s="165">
        <v>195.5</v>
      </c>
      <c r="G322" s="166">
        <v>0</v>
      </c>
      <c r="H322" s="166">
        <v>0</v>
      </c>
      <c r="I322" s="166">
        <f t="shared" si="78"/>
        <v>0</v>
      </c>
      <c r="J322" s="164">
        <f t="shared" si="79"/>
        <v>0</v>
      </c>
      <c r="K322" s="167">
        <f t="shared" si="80"/>
        <v>0</v>
      </c>
      <c r="L322" s="167">
        <f t="shared" si="81"/>
        <v>0</v>
      </c>
      <c r="M322" s="167">
        <f t="shared" si="82"/>
        <v>0</v>
      </c>
      <c r="N322" s="167">
        <v>0</v>
      </c>
      <c r="O322" s="167"/>
      <c r="P322" s="171">
        <v>6.0999999999999997E-4</v>
      </c>
      <c r="Q322" s="171"/>
      <c r="R322" s="171">
        <v>6.0999999999999997E-4</v>
      </c>
      <c r="S322" s="167">
        <f t="shared" si="83"/>
        <v>0.11899999999999999</v>
      </c>
      <c r="T322" s="168"/>
      <c r="U322" s="168"/>
      <c r="V322" s="171"/>
      <c r="Z322">
        <v>0</v>
      </c>
    </row>
    <row r="323" spans="1:26" ht="24.9" customHeight="1" x14ac:dyDescent="0.3">
      <c r="A323" s="169"/>
      <c r="B323" s="164" t="s">
        <v>654</v>
      </c>
      <c r="C323" s="170" t="s">
        <v>661</v>
      </c>
      <c r="D323" s="164" t="s">
        <v>662</v>
      </c>
      <c r="E323" s="164" t="s">
        <v>128</v>
      </c>
      <c r="F323" s="165">
        <v>262.29000000000002</v>
      </c>
      <c r="G323" s="166">
        <v>0</v>
      </c>
      <c r="H323" s="166">
        <v>0</v>
      </c>
      <c r="I323" s="166">
        <f t="shared" si="78"/>
        <v>0</v>
      </c>
      <c r="J323" s="164">
        <f t="shared" si="79"/>
        <v>0</v>
      </c>
      <c r="K323" s="167">
        <f t="shared" si="80"/>
        <v>0</v>
      </c>
      <c r="L323" s="167">
        <f t="shared" si="81"/>
        <v>0</v>
      </c>
      <c r="M323" s="167">
        <f t="shared" si="82"/>
        <v>0</v>
      </c>
      <c r="N323" s="167">
        <v>0</v>
      </c>
      <c r="O323" s="167"/>
      <c r="P323" s="171">
        <v>5.3E-3</v>
      </c>
      <c r="Q323" s="171"/>
      <c r="R323" s="171">
        <v>5.3E-3</v>
      </c>
      <c r="S323" s="167">
        <f t="shared" si="83"/>
        <v>1.39</v>
      </c>
      <c r="T323" s="168"/>
      <c r="U323" s="168"/>
      <c r="V323" s="171"/>
      <c r="Z323">
        <v>0</v>
      </c>
    </row>
    <row r="324" spans="1:26" ht="24.9" customHeight="1" x14ac:dyDescent="0.3">
      <c r="A324" s="169"/>
      <c r="B324" s="164" t="s">
        <v>654</v>
      </c>
      <c r="C324" s="170" t="s">
        <v>663</v>
      </c>
      <c r="D324" s="164" t="s">
        <v>664</v>
      </c>
      <c r="E324" s="164" t="s">
        <v>128</v>
      </c>
      <c r="F324" s="165">
        <v>291.31</v>
      </c>
      <c r="G324" s="166">
        <v>0</v>
      </c>
      <c r="H324" s="166">
        <v>0</v>
      </c>
      <c r="I324" s="166">
        <f t="shared" si="78"/>
        <v>0</v>
      </c>
      <c r="J324" s="164">
        <f t="shared" si="79"/>
        <v>0</v>
      </c>
      <c r="K324" s="167">
        <f t="shared" si="80"/>
        <v>0</v>
      </c>
      <c r="L324" s="167">
        <f t="shared" si="81"/>
        <v>0</v>
      </c>
      <c r="M324" s="167">
        <f t="shared" si="82"/>
        <v>0</v>
      </c>
      <c r="N324" s="167">
        <v>0</v>
      </c>
      <c r="O324" s="167"/>
      <c r="P324" s="171">
        <v>5.3E-3</v>
      </c>
      <c r="Q324" s="171"/>
      <c r="R324" s="171">
        <v>5.3E-3</v>
      </c>
      <c r="S324" s="167">
        <f t="shared" si="83"/>
        <v>1.544</v>
      </c>
      <c r="T324" s="168"/>
      <c r="U324" s="168"/>
      <c r="V324" s="171"/>
      <c r="Z324">
        <v>0</v>
      </c>
    </row>
    <row r="325" spans="1:26" ht="24.9" customHeight="1" x14ac:dyDescent="0.3">
      <c r="A325" s="169"/>
      <c r="B325" s="164" t="s">
        <v>654</v>
      </c>
      <c r="C325" s="170" t="s">
        <v>665</v>
      </c>
      <c r="D325" s="164" t="s">
        <v>666</v>
      </c>
      <c r="E325" s="164" t="s">
        <v>128</v>
      </c>
      <c r="F325" s="165">
        <v>292.31</v>
      </c>
      <c r="G325" s="166">
        <v>0</v>
      </c>
      <c r="H325" s="166">
        <v>0</v>
      </c>
      <c r="I325" s="166">
        <f t="shared" si="78"/>
        <v>0</v>
      </c>
      <c r="J325" s="164">
        <f t="shared" si="79"/>
        <v>0</v>
      </c>
      <c r="K325" s="167">
        <f t="shared" si="80"/>
        <v>0</v>
      </c>
      <c r="L325" s="167">
        <f t="shared" si="81"/>
        <v>0</v>
      </c>
      <c r="M325" s="167">
        <f t="shared" si="82"/>
        <v>0</v>
      </c>
      <c r="N325" s="167">
        <v>0</v>
      </c>
      <c r="O325" s="167"/>
      <c r="P325" s="171">
        <v>5.3E-3</v>
      </c>
      <c r="Q325" s="171"/>
      <c r="R325" s="171">
        <v>5.3E-3</v>
      </c>
      <c r="S325" s="167">
        <f t="shared" si="83"/>
        <v>1.5489999999999999</v>
      </c>
      <c r="T325" s="168"/>
      <c r="U325" s="168"/>
      <c r="V325" s="171"/>
      <c r="Z325">
        <v>0</v>
      </c>
    </row>
    <row r="326" spans="1:26" ht="24.9" customHeight="1" x14ac:dyDescent="0.3">
      <c r="A326" s="169"/>
      <c r="B326" s="164" t="s">
        <v>654</v>
      </c>
      <c r="C326" s="170" t="s">
        <v>667</v>
      </c>
      <c r="D326" s="164" t="s">
        <v>668</v>
      </c>
      <c r="E326" s="164" t="s">
        <v>128</v>
      </c>
      <c r="F326" s="165">
        <v>291.31</v>
      </c>
      <c r="G326" s="166">
        <v>0</v>
      </c>
      <c r="H326" s="166">
        <v>0</v>
      </c>
      <c r="I326" s="166">
        <f t="shared" si="78"/>
        <v>0</v>
      </c>
      <c r="J326" s="164">
        <f t="shared" si="79"/>
        <v>0</v>
      </c>
      <c r="K326" s="167">
        <f t="shared" si="80"/>
        <v>0</v>
      </c>
      <c r="L326" s="167">
        <f t="shared" si="81"/>
        <v>0</v>
      </c>
      <c r="M326" s="167">
        <f t="shared" si="82"/>
        <v>0</v>
      </c>
      <c r="N326" s="167">
        <v>0</v>
      </c>
      <c r="O326" s="167"/>
      <c r="P326" s="171">
        <v>5.3E-3</v>
      </c>
      <c r="Q326" s="171"/>
      <c r="R326" s="171">
        <v>5.3E-3</v>
      </c>
      <c r="S326" s="167">
        <f t="shared" si="83"/>
        <v>1.544</v>
      </c>
      <c r="T326" s="168"/>
      <c r="U326" s="168"/>
      <c r="V326" s="171"/>
      <c r="Z326">
        <v>0</v>
      </c>
    </row>
    <row r="327" spans="1:26" ht="24.9" customHeight="1" x14ac:dyDescent="0.3">
      <c r="A327" s="169"/>
      <c r="B327" s="164" t="s">
        <v>654</v>
      </c>
      <c r="C327" s="170" t="s">
        <v>669</v>
      </c>
      <c r="D327" s="164" t="s">
        <v>670</v>
      </c>
      <c r="E327" s="164" t="s">
        <v>461</v>
      </c>
      <c r="F327" s="165">
        <v>4.5</v>
      </c>
      <c r="G327" s="166">
        <v>0</v>
      </c>
      <c r="H327" s="166">
        <v>0</v>
      </c>
      <c r="I327" s="166">
        <f t="shared" si="78"/>
        <v>0</v>
      </c>
      <c r="J327" s="164">
        <f t="shared" si="79"/>
        <v>0</v>
      </c>
      <c r="K327" s="167">
        <f t="shared" si="80"/>
        <v>0</v>
      </c>
      <c r="L327" s="167">
        <f t="shared" si="81"/>
        <v>0</v>
      </c>
      <c r="M327" s="167">
        <f t="shared" si="82"/>
        <v>0</v>
      </c>
      <c r="N327" s="167">
        <v>0</v>
      </c>
      <c r="O327" s="167"/>
      <c r="P327" s="171"/>
      <c r="Q327" s="171"/>
      <c r="R327" s="171"/>
      <c r="S327" s="167">
        <f t="shared" si="83"/>
        <v>0</v>
      </c>
      <c r="T327" s="168"/>
      <c r="U327" s="168"/>
      <c r="V327" s="171"/>
      <c r="Z327">
        <v>0</v>
      </c>
    </row>
    <row r="328" spans="1:26" ht="24.9" customHeight="1" x14ac:dyDescent="0.3">
      <c r="A328" s="169"/>
      <c r="B328" s="164" t="s">
        <v>671</v>
      </c>
      <c r="C328" s="170" t="s">
        <v>672</v>
      </c>
      <c r="D328" s="164" t="s">
        <v>673</v>
      </c>
      <c r="E328" s="164" t="s">
        <v>173</v>
      </c>
      <c r="F328" s="165">
        <v>22</v>
      </c>
      <c r="G328" s="166">
        <v>0</v>
      </c>
      <c r="H328" s="166">
        <v>0</v>
      </c>
      <c r="I328" s="166">
        <f t="shared" si="78"/>
        <v>0</v>
      </c>
      <c r="J328" s="164">
        <f t="shared" si="79"/>
        <v>0</v>
      </c>
      <c r="K328" s="167">
        <f t="shared" si="80"/>
        <v>0</v>
      </c>
      <c r="L328" s="167">
        <f t="shared" si="81"/>
        <v>0</v>
      </c>
      <c r="M328" s="167">
        <f t="shared" si="82"/>
        <v>0</v>
      </c>
      <c r="N328" s="167">
        <v>0</v>
      </c>
      <c r="O328" s="167"/>
      <c r="P328" s="171">
        <v>1.5299999999999999E-3</v>
      </c>
      <c r="Q328" s="171"/>
      <c r="R328" s="171">
        <v>1.5299999999999999E-3</v>
      </c>
      <c r="S328" s="167">
        <f t="shared" si="83"/>
        <v>3.4000000000000002E-2</v>
      </c>
      <c r="T328" s="168"/>
      <c r="U328" s="168"/>
      <c r="V328" s="171"/>
      <c r="Z328">
        <v>0</v>
      </c>
    </row>
    <row r="329" spans="1:26" ht="24.9" customHeight="1" x14ac:dyDescent="0.3">
      <c r="A329" s="169"/>
      <c r="B329" s="164" t="s">
        <v>674</v>
      </c>
      <c r="C329" s="170" t="s">
        <v>675</v>
      </c>
      <c r="D329" s="164" t="s">
        <v>676</v>
      </c>
      <c r="E329" s="164" t="s">
        <v>271</v>
      </c>
      <c r="F329" s="165">
        <v>320.44</v>
      </c>
      <c r="G329" s="166">
        <v>0</v>
      </c>
      <c r="H329" s="166">
        <v>0</v>
      </c>
      <c r="I329" s="166">
        <f t="shared" si="78"/>
        <v>0</v>
      </c>
      <c r="J329" s="164">
        <f t="shared" si="79"/>
        <v>0</v>
      </c>
      <c r="K329" s="167">
        <f t="shared" si="80"/>
        <v>0</v>
      </c>
      <c r="L329" s="167">
        <f t="shared" si="81"/>
        <v>0</v>
      </c>
      <c r="M329" s="167">
        <f t="shared" si="82"/>
        <v>0</v>
      </c>
      <c r="N329" s="167">
        <v>0</v>
      </c>
      <c r="O329" s="167"/>
      <c r="P329" s="171"/>
      <c r="Q329" s="171"/>
      <c r="R329" s="171"/>
      <c r="S329" s="167">
        <f t="shared" si="83"/>
        <v>0</v>
      </c>
      <c r="T329" s="168"/>
      <c r="U329" s="168"/>
      <c r="V329" s="171"/>
      <c r="Z329">
        <v>0</v>
      </c>
    </row>
    <row r="330" spans="1:26" x14ac:dyDescent="0.3">
      <c r="A330" s="148"/>
      <c r="B330" s="148"/>
      <c r="C330" s="163">
        <v>771</v>
      </c>
      <c r="D330" s="163" t="s">
        <v>87</v>
      </c>
      <c r="E330" s="148"/>
      <c r="F330" s="162"/>
      <c r="G330" s="151">
        <f>ROUND((SUM(L319:L329))/1,2)</f>
        <v>0</v>
      </c>
      <c r="H330" s="151">
        <f>ROUND((SUM(M319:M329))/1,2)</f>
        <v>0</v>
      </c>
      <c r="I330" s="151">
        <f>ROUND((SUM(I319:I329))/1,2)</f>
        <v>0</v>
      </c>
      <c r="J330" s="148"/>
      <c r="K330" s="148"/>
      <c r="L330" s="148">
        <f>ROUND((SUM(L319:L329))/1,2)</f>
        <v>0</v>
      </c>
      <c r="M330" s="148">
        <f>ROUND((SUM(M319:M329))/1,2)</f>
        <v>0</v>
      </c>
      <c r="N330" s="148"/>
      <c r="O330" s="148"/>
      <c r="P330" s="172"/>
      <c r="Q330" s="148"/>
      <c r="R330" s="148"/>
      <c r="S330" s="172">
        <f>ROUND((SUM(S319:S329))/1,2)</f>
        <v>6.58</v>
      </c>
      <c r="T330" s="145"/>
      <c r="U330" s="145"/>
      <c r="V330" s="2">
        <f>ROUND((SUM(V319:V329))/1,2)</f>
        <v>0</v>
      </c>
      <c r="W330" s="145"/>
      <c r="X330" s="145"/>
      <c r="Y330" s="145"/>
      <c r="Z330" s="145"/>
    </row>
    <row r="331" spans="1:26" x14ac:dyDescent="0.3">
      <c r="A331" s="1"/>
      <c r="B331" s="1"/>
      <c r="C331" s="1"/>
      <c r="D331" s="1"/>
      <c r="E331" s="1"/>
      <c r="F331" s="158"/>
      <c r="G331" s="141"/>
      <c r="H331" s="141"/>
      <c r="I331" s="141"/>
      <c r="J331" s="1"/>
      <c r="K331" s="1"/>
      <c r="L331" s="1"/>
      <c r="M331" s="1"/>
      <c r="N331" s="1"/>
      <c r="O331" s="1"/>
      <c r="P331" s="1"/>
      <c r="Q331" s="1"/>
      <c r="R331" s="1"/>
      <c r="S331" s="1"/>
      <c r="V331" s="1"/>
    </row>
    <row r="332" spans="1:26" x14ac:dyDescent="0.3">
      <c r="A332" s="148"/>
      <c r="B332" s="148"/>
      <c r="C332" s="163">
        <v>776</v>
      </c>
      <c r="D332" s="163" t="s">
        <v>88</v>
      </c>
      <c r="E332" s="148"/>
      <c r="F332" s="162"/>
      <c r="G332" s="149"/>
      <c r="H332" s="149"/>
      <c r="I332" s="149"/>
      <c r="J332" s="148"/>
      <c r="K332" s="148"/>
      <c r="L332" s="148"/>
      <c r="M332" s="148"/>
      <c r="N332" s="148"/>
      <c r="O332" s="148"/>
      <c r="P332" s="148"/>
      <c r="Q332" s="148"/>
      <c r="R332" s="148"/>
      <c r="S332" s="148"/>
      <c r="T332" s="145"/>
      <c r="U332" s="145"/>
      <c r="V332" s="148"/>
      <c r="W332" s="145"/>
      <c r="X332" s="145"/>
      <c r="Y332" s="145"/>
      <c r="Z332" s="145"/>
    </row>
    <row r="333" spans="1:26" ht="24.9" customHeight="1" x14ac:dyDescent="0.3">
      <c r="A333" s="169"/>
      <c r="B333" s="164" t="s">
        <v>677</v>
      </c>
      <c r="C333" s="170" t="s">
        <v>678</v>
      </c>
      <c r="D333" s="164" t="s">
        <v>679</v>
      </c>
      <c r="E333" s="164" t="s">
        <v>284</v>
      </c>
      <c r="F333" s="165">
        <v>14.7</v>
      </c>
      <c r="G333" s="166">
        <v>0</v>
      </c>
      <c r="H333" s="166">
        <v>0</v>
      </c>
      <c r="I333" s="166">
        <f>ROUND(F333*(G333+H333),2)</f>
        <v>0</v>
      </c>
      <c r="J333" s="164">
        <f>ROUND(F333*(N333),2)</f>
        <v>0</v>
      </c>
      <c r="K333" s="167">
        <f>ROUND(F333*(O333),2)</f>
        <v>0</v>
      </c>
      <c r="L333" s="167">
        <f>ROUND(F333*(G333),2)</f>
        <v>0</v>
      </c>
      <c r="M333" s="167">
        <f>ROUND(F333*(H333),2)</f>
        <v>0</v>
      </c>
      <c r="N333" s="167">
        <v>0</v>
      </c>
      <c r="O333" s="167"/>
      <c r="P333" s="171"/>
      <c r="Q333" s="171"/>
      <c r="R333" s="171"/>
      <c r="S333" s="167">
        <f>ROUND(F333*(P333),3)</f>
        <v>0</v>
      </c>
      <c r="T333" s="168"/>
      <c r="U333" s="168"/>
      <c r="V333" s="171"/>
      <c r="Z333">
        <v>0</v>
      </c>
    </row>
    <row r="334" spans="1:26" ht="24.9" customHeight="1" x14ac:dyDescent="0.3">
      <c r="A334" s="169"/>
      <c r="B334" s="164" t="s">
        <v>677</v>
      </c>
      <c r="C334" s="170" t="s">
        <v>680</v>
      </c>
      <c r="D334" s="164" t="s">
        <v>681</v>
      </c>
      <c r="E334" s="164" t="s">
        <v>128</v>
      </c>
      <c r="F334" s="165">
        <v>13.87</v>
      </c>
      <c r="G334" s="166">
        <v>0</v>
      </c>
      <c r="H334" s="166">
        <v>0</v>
      </c>
      <c r="I334" s="166">
        <f>ROUND(F334*(G334+H334),2)</f>
        <v>0</v>
      </c>
      <c r="J334" s="164">
        <f>ROUND(F334*(N334),2)</f>
        <v>0</v>
      </c>
      <c r="K334" s="167">
        <f>ROUND(F334*(O334),2)</f>
        <v>0</v>
      </c>
      <c r="L334" s="167">
        <f>ROUND(F334*(G334),2)</f>
        <v>0</v>
      </c>
      <c r="M334" s="167">
        <f>ROUND(F334*(H334),2)</f>
        <v>0</v>
      </c>
      <c r="N334" s="167">
        <v>0</v>
      </c>
      <c r="O334" s="167"/>
      <c r="P334" s="171">
        <v>2.3000000000000001E-4</v>
      </c>
      <c r="Q334" s="171"/>
      <c r="R334" s="171">
        <v>2.3000000000000001E-4</v>
      </c>
      <c r="S334" s="167">
        <f>ROUND(F334*(P334),3)</f>
        <v>3.0000000000000001E-3</v>
      </c>
      <c r="T334" s="168"/>
      <c r="U334" s="168"/>
      <c r="V334" s="171"/>
      <c r="Z334">
        <v>0</v>
      </c>
    </row>
    <row r="335" spans="1:26" ht="24.9" customHeight="1" x14ac:dyDescent="0.3">
      <c r="A335" s="169"/>
      <c r="B335" s="164" t="s">
        <v>677</v>
      </c>
      <c r="C335" s="170" t="s">
        <v>682</v>
      </c>
      <c r="D335" s="164" t="s">
        <v>683</v>
      </c>
      <c r="E335" s="164" t="s">
        <v>461</v>
      </c>
      <c r="F335" s="165">
        <v>0.4</v>
      </c>
      <c r="G335" s="166">
        <v>0</v>
      </c>
      <c r="H335" s="166">
        <v>0</v>
      </c>
      <c r="I335" s="166">
        <f>ROUND(F335*(G335+H335),2)</f>
        <v>0</v>
      </c>
      <c r="J335" s="164">
        <f>ROUND(F335*(N335),2)</f>
        <v>0</v>
      </c>
      <c r="K335" s="167">
        <f>ROUND(F335*(O335),2)</f>
        <v>0</v>
      </c>
      <c r="L335" s="167">
        <f>ROUND(F335*(G335),2)</f>
        <v>0</v>
      </c>
      <c r="M335" s="167">
        <f>ROUND(F335*(H335),2)</f>
        <v>0</v>
      </c>
      <c r="N335" s="167">
        <v>0</v>
      </c>
      <c r="O335" s="167"/>
      <c r="P335" s="171"/>
      <c r="Q335" s="171"/>
      <c r="R335" s="171"/>
      <c r="S335" s="167">
        <f>ROUND(F335*(P335),3)</f>
        <v>0</v>
      </c>
      <c r="T335" s="168"/>
      <c r="U335" s="168"/>
      <c r="V335" s="171"/>
      <c r="Z335">
        <v>0</v>
      </c>
    </row>
    <row r="336" spans="1:26" ht="24.9" customHeight="1" x14ac:dyDescent="0.3">
      <c r="A336" s="178"/>
      <c r="B336" s="173" t="s">
        <v>321</v>
      </c>
      <c r="C336" s="179" t="s">
        <v>684</v>
      </c>
      <c r="D336" s="173" t="s">
        <v>685</v>
      </c>
      <c r="E336" s="173" t="s">
        <v>284</v>
      </c>
      <c r="F336" s="174">
        <v>15.44</v>
      </c>
      <c r="G336" s="175">
        <v>0</v>
      </c>
      <c r="H336" s="175">
        <v>0</v>
      </c>
      <c r="I336" s="175">
        <f>ROUND(F336*(G336+H336),2)</f>
        <v>0</v>
      </c>
      <c r="J336" s="173">
        <f>ROUND(F336*(N336),2)</f>
        <v>0</v>
      </c>
      <c r="K336" s="176">
        <f>ROUND(F336*(O336),2)</f>
        <v>0</v>
      </c>
      <c r="L336" s="176">
        <f>ROUND(F336*(G336),2)</f>
        <v>0</v>
      </c>
      <c r="M336" s="176">
        <f>ROUND(F336*(H336),2)</f>
        <v>0</v>
      </c>
      <c r="N336" s="176">
        <v>0</v>
      </c>
      <c r="O336" s="176"/>
      <c r="P336" s="180"/>
      <c r="Q336" s="180"/>
      <c r="R336" s="180"/>
      <c r="S336" s="176">
        <f>ROUND(F336*(P336),3)</f>
        <v>0</v>
      </c>
      <c r="T336" s="177"/>
      <c r="U336" s="177"/>
      <c r="V336" s="180"/>
      <c r="Z336">
        <v>0</v>
      </c>
    </row>
    <row r="337" spans="1:26" ht="24.9" customHeight="1" x14ac:dyDescent="0.3">
      <c r="A337" s="178"/>
      <c r="B337" s="173" t="s">
        <v>321</v>
      </c>
      <c r="C337" s="179" t="s">
        <v>686</v>
      </c>
      <c r="D337" s="173" t="s">
        <v>687</v>
      </c>
      <c r="E337" s="173" t="s">
        <v>271</v>
      </c>
      <c r="F337" s="174">
        <v>15.25</v>
      </c>
      <c r="G337" s="175">
        <v>0</v>
      </c>
      <c r="H337" s="175">
        <v>0</v>
      </c>
      <c r="I337" s="175">
        <f>ROUND(F337*(G337+H337),2)</f>
        <v>0</v>
      </c>
      <c r="J337" s="173">
        <f>ROUND(F337*(N337),2)</f>
        <v>0</v>
      </c>
      <c r="K337" s="176">
        <f>ROUND(F337*(O337),2)</f>
        <v>0</v>
      </c>
      <c r="L337" s="176">
        <f>ROUND(F337*(G337),2)</f>
        <v>0</v>
      </c>
      <c r="M337" s="176">
        <f>ROUND(F337*(H337),2)</f>
        <v>0</v>
      </c>
      <c r="N337" s="176">
        <v>0</v>
      </c>
      <c r="O337" s="176"/>
      <c r="P337" s="180"/>
      <c r="Q337" s="180"/>
      <c r="R337" s="180"/>
      <c r="S337" s="176">
        <f>ROUND(F337*(P337),3)</f>
        <v>0</v>
      </c>
      <c r="T337" s="177"/>
      <c r="U337" s="177"/>
      <c r="V337" s="180"/>
      <c r="Z337">
        <v>0</v>
      </c>
    </row>
    <row r="338" spans="1:26" x14ac:dyDescent="0.3">
      <c r="A338" s="148"/>
      <c r="B338" s="148"/>
      <c r="C338" s="163">
        <v>776</v>
      </c>
      <c r="D338" s="163" t="s">
        <v>88</v>
      </c>
      <c r="E338" s="148"/>
      <c r="F338" s="162"/>
      <c r="G338" s="151">
        <f>ROUND((SUM(L332:L337))/1,2)</f>
        <v>0</v>
      </c>
      <c r="H338" s="151">
        <f>ROUND((SUM(M332:M337))/1,2)</f>
        <v>0</v>
      </c>
      <c r="I338" s="151">
        <f>ROUND((SUM(I332:I337))/1,2)</f>
        <v>0</v>
      </c>
      <c r="J338" s="148"/>
      <c r="K338" s="148"/>
      <c r="L338" s="148">
        <f>ROUND((SUM(L332:L337))/1,2)</f>
        <v>0</v>
      </c>
      <c r="M338" s="148">
        <f>ROUND((SUM(M332:M337))/1,2)</f>
        <v>0</v>
      </c>
      <c r="N338" s="148"/>
      <c r="O338" s="148"/>
      <c r="P338" s="172"/>
      <c r="Q338" s="148"/>
      <c r="R338" s="148"/>
      <c r="S338" s="172">
        <f>ROUND((SUM(S332:S337))/1,2)</f>
        <v>0</v>
      </c>
      <c r="T338" s="145"/>
      <c r="U338" s="145"/>
      <c r="V338" s="2">
        <f>ROUND((SUM(V332:V337))/1,2)</f>
        <v>0</v>
      </c>
      <c r="W338" s="145"/>
      <c r="X338" s="145"/>
      <c r="Y338" s="145"/>
      <c r="Z338" s="145"/>
    </row>
    <row r="339" spans="1:26" x14ac:dyDescent="0.3">
      <c r="A339" s="1"/>
      <c r="B339" s="1"/>
      <c r="C339" s="1"/>
      <c r="D339" s="1"/>
      <c r="E339" s="1"/>
      <c r="F339" s="158"/>
      <c r="G339" s="141"/>
      <c r="H339" s="141"/>
      <c r="I339" s="141"/>
      <c r="J339" s="1"/>
      <c r="K339" s="1"/>
      <c r="L339" s="1"/>
      <c r="M339" s="1"/>
      <c r="N339" s="1"/>
      <c r="O339" s="1"/>
      <c r="P339" s="1"/>
      <c r="Q339" s="1"/>
      <c r="R339" s="1"/>
      <c r="S339" s="1"/>
      <c r="V339" s="1"/>
    </row>
    <row r="340" spans="1:26" x14ac:dyDescent="0.3">
      <c r="A340" s="148"/>
      <c r="B340" s="148"/>
      <c r="C340" s="163">
        <v>777</v>
      </c>
      <c r="D340" s="163" t="s">
        <v>89</v>
      </c>
      <c r="E340" s="148"/>
      <c r="F340" s="162"/>
      <c r="G340" s="149"/>
      <c r="H340" s="149"/>
      <c r="I340" s="149"/>
      <c r="J340" s="148"/>
      <c r="K340" s="148"/>
      <c r="L340" s="148"/>
      <c r="M340" s="148"/>
      <c r="N340" s="148"/>
      <c r="O340" s="148"/>
      <c r="P340" s="148"/>
      <c r="Q340" s="148"/>
      <c r="R340" s="148"/>
      <c r="S340" s="148"/>
      <c r="T340" s="145"/>
      <c r="U340" s="145"/>
      <c r="V340" s="148"/>
      <c r="W340" s="145"/>
      <c r="X340" s="145"/>
      <c r="Y340" s="145"/>
      <c r="Z340" s="145"/>
    </row>
    <row r="341" spans="1:26" ht="24.9" customHeight="1" x14ac:dyDescent="0.3">
      <c r="A341" s="169"/>
      <c r="B341" s="164" t="s">
        <v>688</v>
      </c>
      <c r="C341" s="170" t="s">
        <v>689</v>
      </c>
      <c r="D341" s="164" t="s">
        <v>690</v>
      </c>
      <c r="E341" s="164" t="s">
        <v>128</v>
      </c>
      <c r="F341" s="165">
        <v>3.46</v>
      </c>
      <c r="G341" s="166">
        <v>0</v>
      </c>
      <c r="H341" s="166">
        <v>0</v>
      </c>
      <c r="I341" s="166">
        <f>ROUND(F341*(G341+H341),2)</f>
        <v>0</v>
      </c>
      <c r="J341" s="164">
        <f>ROUND(F341*(N341),2)</f>
        <v>0</v>
      </c>
      <c r="K341" s="167">
        <f>ROUND(F341*(O341),2)</f>
        <v>0</v>
      </c>
      <c r="L341" s="167">
        <f>ROUND(F341*(G341),2)</f>
        <v>0</v>
      </c>
      <c r="M341" s="167">
        <f>ROUND(F341*(H341),2)</f>
        <v>0</v>
      </c>
      <c r="N341" s="167">
        <v>0</v>
      </c>
      <c r="O341" s="167"/>
      <c r="P341" s="171">
        <v>1.09E-3</v>
      </c>
      <c r="Q341" s="171"/>
      <c r="R341" s="171">
        <v>1.09E-3</v>
      </c>
      <c r="S341" s="167">
        <f>ROUND(F341*(P341),3)</f>
        <v>4.0000000000000001E-3</v>
      </c>
      <c r="T341" s="168"/>
      <c r="U341" s="168"/>
      <c r="V341" s="171"/>
      <c r="Z341">
        <v>0</v>
      </c>
    </row>
    <row r="342" spans="1:26" ht="24.9" customHeight="1" x14ac:dyDescent="0.3">
      <c r="A342" s="169"/>
      <c r="B342" s="164" t="s">
        <v>688</v>
      </c>
      <c r="C342" s="170" t="s">
        <v>691</v>
      </c>
      <c r="D342" s="164" t="s">
        <v>692</v>
      </c>
      <c r="E342" s="164" t="s">
        <v>461</v>
      </c>
      <c r="F342" s="165">
        <v>0.72</v>
      </c>
      <c r="G342" s="166">
        <v>0</v>
      </c>
      <c r="H342" s="166">
        <v>0</v>
      </c>
      <c r="I342" s="166">
        <f>ROUND(F342*(G342+H342),2)</f>
        <v>0</v>
      </c>
      <c r="J342" s="164">
        <f>ROUND(F342*(N342),2)</f>
        <v>0</v>
      </c>
      <c r="K342" s="167">
        <f>ROUND(F342*(O342),2)</f>
        <v>0</v>
      </c>
      <c r="L342" s="167">
        <f>ROUND(F342*(G342),2)</f>
        <v>0</v>
      </c>
      <c r="M342" s="167">
        <f>ROUND(F342*(H342),2)</f>
        <v>0</v>
      </c>
      <c r="N342" s="167">
        <v>0</v>
      </c>
      <c r="O342" s="167"/>
      <c r="P342" s="171"/>
      <c r="Q342" s="171"/>
      <c r="R342" s="171"/>
      <c r="S342" s="167">
        <f>ROUND(F342*(P342),3)</f>
        <v>0</v>
      </c>
      <c r="T342" s="168"/>
      <c r="U342" s="168"/>
      <c r="V342" s="171"/>
      <c r="Z342">
        <v>0</v>
      </c>
    </row>
    <row r="343" spans="1:26" x14ac:dyDescent="0.3">
      <c r="A343" s="148"/>
      <c r="B343" s="148"/>
      <c r="C343" s="163">
        <v>777</v>
      </c>
      <c r="D343" s="163" t="s">
        <v>89</v>
      </c>
      <c r="E343" s="148"/>
      <c r="F343" s="162"/>
      <c r="G343" s="151">
        <f>ROUND((SUM(L340:L342))/1,2)</f>
        <v>0</v>
      </c>
      <c r="H343" s="151">
        <f>ROUND((SUM(M340:M342))/1,2)</f>
        <v>0</v>
      </c>
      <c r="I343" s="151">
        <f>ROUND((SUM(I340:I342))/1,2)</f>
        <v>0</v>
      </c>
      <c r="J343" s="148"/>
      <c r="K343" s="148"/>
      <c r="L343" s="148">
        <f>ROUND((SUM(L340:L342))/1,2)</f>
        <v>0</v>
      </c>
      <c r="M343" s="148">
        <f>ROUND((SUM(M340:M342))/1,2)</f>
        <v>0</v>
      </c>
      <c r="N343" s="148"/>
      <c r="O343" s="148"/>
      <c r="P343" s="172"/>
      <c r="Q343" s="148"/>
      <c r="R343" s="148"/>
      <c r="S343" s="172">
        <f>ROUND((SUM(S340:S342))/1,2)</f>
        <v>0</v>
      </c>
      <c r="T343" s="145"/>
      <c r="U343" s="145"/>
      <c r="V343" s="2">
        <f>ROUND((SUM(V340:V342))/1,2)</f>
        <v>0</v>
      </c>
      <c r="W343" s="145"/>
      <c r="X343" s="145"/>
      <c r="Y343" s="145"/>
      <c r="Z343" s="145"/>
    </row>
    <row r="344" spans="1:26" x14ac:dyDescent="0.3">
      <c r="A344" s="1"/>
      <c r="B344" s="1"/>
      <c r="C344" s="1"/>
      <c r="D344" s="1"/>
      <c r="E344" s="1"/>
      <c r="F344" s="158"/>
      <c r="G344" s="141"/>
      <c r="H344" s="141"/>
      <c r="I344" s="141"/>
      <c r="J344" s="1"/>
      <c r="K344" s="1"/>
      <c r="L344" s="1"/>
      <c r="M344" s="1"/>
      <c r="N344" s="1"/>
      <c r="O344" s="1"/>
      <c r="P344" s="1"/>
      <c r="Q344" s="1"/>
      <c r="R344" s="1"/>
      <c r="S344" s="1"/>
      <c r="V344" s="1"/>
    </row>
    <row r="345" spans="1:26" x14ac:dyDescent="0.3">
      <c r="A345" s="148"/>
      <c r="B345" s="148"/>
      <c r="C345" s="163">
        <v>781</v>
      </c>
      <c r="D345" s="163" t="s">
        <v>90</v>
      </c>
      <c r="E345" s="148"/>
      <c r="F345" s="162"/>
      <c r="G345" s="149"/>
      <c r="H345" s="149"/>
      <c r="I345" s="149"/>
      <c r="J345" s="148"/>
      <c r="K345" s="148"/>
      <c r="L345" s="148"/>
      <c r="M345" s="148"/>
      <c r="N345" s="148"/>
      <c r="O345" s="148"/>
      <c r="P345" s="148"/>
      <c r="Q345" s="148"/>
      <c r="R345" s="148"/>
      <c r="S345" s="148"/>
      <c r="T345" s="145"/>
      <c r="U345" s="145"/>
      <c r="V345" s="148"/>
      <c r="W345" s="145"/>
      <c r="X345" s="145"/>
      <c r="Y345" s="145"/>
      <c r="Z345" s="145"/>
    </row>
    <row r="346" spans="1:26" ht="24.9" customHeight="1" x14ac:dyDescent="0.3">
      <c r="A346" s="169"/>
      <c r="B346" s="164" t="s">
        <v>693</v>
      </c>
      <c r="C346" s="170" t="s">
        <v>694</v>
      </c>
      <c r="D346" s="164" t="s">
        <v>695</v>
      </c>
      <c r="E346" s="164" t="s">
        <v>271</v>
      </c>
      <c r="F346" s="165">
        <v>329.97</v>
      </c>
      <c r="G346" s="166">
        <v>0</v>
      </c>
      <c r="H346" s="166">
        <v>0</v>
      </c>
      <c r="I346" s="166">
        <f>ROUND(F346*(G346+H346),2)</f>
        <v>0</v>
      </c>
      <c r="J346" s="164">
        <f>ROUND(F346*(N346),2)</f>
        <v>0</v>
      </c>
      <c r="K346" s="167">
        <f>ROUND(F346*(O346),2)</f>
        <v>0</v>
      </c>
      <c r="L346" s="167">
        <f>ROUND(F346*(G346),2)</f>
        <v>0</v>
      </c>
      <c r="M346" s="167">
        <f>ROUND(F346*(H346),2)</f>
        <v>0</v>
      </c>
      <c r="N346" s="167">
        <v>0</v>
      </c>
      <c r="O346" s="167"/>
      <c r="P346" s="171"/>
      <c r="Q346" s="171"/>
      <c r="R346" s="171"/>
      <c r="S346" s="167">
        <f>ROUND(F346*(P346),3)</f>
        <v>0</v>
      </c>
      <c r="T346" s="168"/>
      <c r="U346" s="168"/>
      <c r="V346" s="171"/>
      <c r="Z346">
        <v>0</v>
      </c>
    </row>
    <row r="347" spans="1:26" ht="24.9" customHeight="1" x14ac:dyDescent="0.3">
      <c r="A347" s="169"/>
      <c r="B347" s="164" t="s">
        <v>693</v>
      </c>
      <c r="C347" s="170" t="s">
        <v>696</v>
      </c>
      <c r="D347" s="164" t="s">
        <v>697</v>
      </c>
      <c r="E347" s="164" t="s">
        <v>128</v>
      </c>
      <c r="F347" s="165">
        <v>329.97</v>
      </c>
      <c r="G347" s="166">
        <v>0</v>
      </c>
      <c r="H347" s="166">
        <v>0</v>
      </c>
      <c r="I347" s="166">
        <f>ROUND(F347*(G347+H347),2)</f>
        <v>0</v>
      </c>
      <c r="J347" s="164">
        <f>ROUND(F347*(N347),2)</f>
        <v>0</v>
      </c>
      <c r="K347" s="167">
        <f>ROUND(F347*(O347),2)</f>
        <v>0</v>
      </c>
      <c r="L347" s="167">
        <f>ROUND(F347*(G347),2)</f>
        <v>0</v>
      </c>
      <c r="M347" s="167">
        <f>ROUND(F347*(H347),2)</f>
        <v>0</v>
      </c>
      <c r="N347" s="167">
        <v>0</v>
      </c>
      <c r="O347" s="167"/>
      <c r="P347" s="171">
        <v>3.3400000000000001E-3</v>
      </c>
      <c r="Q347" s="171"/>
      <c r="R347" s="171">
        <v>3.3400000000000001E-3</v>
      </c>
      <c r="S347" s="167">
        <f>ROUND(F347*(P347),3)</f>
        <v>1.1020000000000001</v>
      </c>
      <c r="T347" s="168"/>
      <c r="U347" s="168"/>
      <c r="V347" s="171"/>
      <c r="Z347">
        <v>0</v>
      </c>
    </row>
    <row r="348" spans="1:26" ht="24.9" customHeight="1" x14ac:dyDescent="0.3">
      <c r="A348" s="169"/>
      <c r="B348" s="164" t="s">
        <v>693</v>
      </c>
      <c r="C348" s="170" t="s">
        <v>698</v>
      </c>
      <c r="D348" s="164" t="s">
        <v>699</v>
      </c>
      <c r="E348" s="164" t="s">
        <v>461</v>
      </c>
      <c r="F348" s="165">
        <v>2.5</v>
      </c>
      <c r="G348" s="166">
        <v>0</v>
      </c>
      <c r="H348" s="166">
        <v>0</v>
      </c>
      <c r="I348" s="166">
        <f>ROUND(F348*(G348+H348),2)</f>
        <v>0</v>
      </c>
      <c r="J348" s="164">
        <f>ROUND(F348*(N348),2)</f>
        <v>0</v>
      </c>
      <c r="K348" s="167">
        <f>ROUND(F348*(O348),2)</f>
        <v>0</v>
      </c>
      <c r="L348" s="167">
        <f>ROUND(F348*(G348),2)</f>
        <v>0</v>
      </c>
      <c r="M348" s="167">
        <f>ROUND(F348*(H348),2)</f>
        <v>0</v>
      </c>
      <c r="N348" s="167">
        <v>0</v>
      </c>
      <c r="O348" s="167"/>
      <c r="P348" s="171"/>
      <c r="Q348" s="171"/>
      <c r="R348" s="171"/>
      <c r="S348" s="167">
        <f>ROUND(F348*(P348),3)</f>
        <v>0</v>
      </c>
      <c r="T348" s="168"/>
      <c r="U348" s="168"/>
      <c r="V348" s="171"/>
      <c r="Z348">
        <v>0</v>
      </c>
    </row>
    <row r="349" spans="1:26" ht="24.9" customHeight="1" x14ac:dyDescent="0.3">
      <c r="A349" s="178"/>
      <c r="B349" s="173" t="s">
        <v>700</v>
      </c>
      <c r="C349" s="179" t="s">
        <v>701</v>
      </c>
      <c r="D349" s="173" t="s">
        <v>702</v>
      </c>
      <c r="E349" s="173" t="s">
        <v>128</v>
      </c>
      <c r="F349" s="174">
        <v>362.97</v>
      </c>
      <c r="G349" s="175">
        <v>0</v>
      </c>
      <c r="H349" s="175">
        <v>0</v>
      </c>
      <c r="I349" s="175">
        <f>ROUND(F349*(G349+H349),2)</f>
        <v>0</v>
      </c>
      <c r="J349" s="173">
        <f>ROUND(F349*(N349),2)</f>
        <v>0</v>
      </c>
      <c r="K349" s="176">
        <f>ROUND(F349*(O349),2)</f>
        <v>0</v>
      </c>
      <c r="L349" s="176">
        <f>ROUND(F349*(G349),2)</f>
        <v>0</v>
      </c>
      <c r="M349" s="176">
        <f>ROUND(F349*(H349),2)</f>
        <v>0</v>
      </c>
      <c r="N349" s="176">
        <v>0</v>
      </c>
      <c r="O349" s="176"/>
      <c r="P349" s="180">
        <v>2.1000000000000001E-2</v>
      </c>
      <c r="Q349" s="180"/>
      <c r="R349" s="180">
        <v>2.1000000000000001E-2</v>
      </c>
      <c r="S349" s="176">
        <f>ROUND(F349*(P349),3)</f>
        <v>7.6219999999999999</v>
      </c>
      <c r="T349" s="177"/>
      <c r="U349" s="177"/>
      <c r="V349" s="180"/>
      <c r="Z349">
        <v>0</v>
      </c>
    </row>
    <row r="350" spans="1:26" x14ac:dyDescent="0.3">
      <c r="A350" s="148"/>
      <c r="B350" s="148"/>
      <c r="C350" s="163">
        <v>781</v>
      </c>
      <c r="D350" s="163" t="s">
        <v>90</v>
      </c>
      <c r="E350" s="148"/>
      <c r="F350" s="162"/>
      <c r="G350" s="151">
        <f>ROUND((SUM(L345:L349))/1,2)</f>
        <v>0</v>
      </c>
      <c r="H350" s="151">
        <f>ROUND((SUM(M345:M349))/1,2)</f>
        <v>0</v>
      </c>
      <c r="I350" s="151">
        <f>ROUND((SUM(I345:I349))/1,2)</f>
        <v>0</v>
      </c>
      <c r="J350" s="148"/>
      <c r="K350" s="148"/>
      <c r="L350" s="148">
        <f>ROUND((SUM(L345:L349))/1,2)</f>
        <v>0</v>
      </c>
      <c r="M350" s="148">
        <f>ROUND((SUM(M345:M349))/1,2)</f>
        <v>0</v>
      </c>
      <c r="N350" s="148"/>
      <c r="O350" s="148"/>
      <c r="P350" s="172"/>
      <c r="Q350" s="148"/>
      <c r="R350" s="148"/>
      <c r="S350" s="172">
        <f>ROUND((SUM(S345:S349))/1,2)</f>
        <v>8.7200000000000006</v>
      </c>
      <c r="T350" s="145"/>
      <c r="U350" s="145"/>
      <c r="V350" s="2">
        <f>ROUND((SUM(V345:V349))/1,2)</f>
        <v>0</v>
      </c>
      <c r="W350" s="145"/>
      <c r="X350" s="145"/>
      <c r="Y350" s="145"/>
      <c r="Z350" s="145"/>
    </row>
    <row r="351" spans="1:26" x14ac:dyDescent="0.3">
      <c r="A351" s="1"/>
      <c r="B351" s="1"/>
      <c r="C351" s="1"/>
      <c r="D351" s="1"/>
      <c r="E351" s="1"/>
      <c r="F351" s="158"/>
      <c r="G351" s="141"/>
      <c r="H351" s="141"/>
      <c r="I351" s="141"/>
      <c r="J351" s="1"/>
      <c r="K351" s="1"/>
      <c r="L351" s="1"/>
      <c r="M351" s="1"/>
      <c r="N351" s="1"/>
      <c r="O351" s="1"/>
      <c r="P351" s="1"/>
      <c r="Q351" s="1"/>
      <c r="R351" s="1"/>
      <c r="S351" s="1"/>
      <c r="V351" s="1"/>
    </row>
    <row r="352" spans="1:26" x14ac:dyDescent="0.3">
      <c r="A352" s="148"/>
      <c r="B352" s="148"/>
      <c r="C352" s="163">
        <v>783</v>
      </c>
      <c r="D352" s="163" t="s">
        <v>91</v>
      </c>
      <c r="E352" s="148"/>
      <c r="F352" s="162"/>
      <c r="G352" s="149"/>
      <c r="H352" s="149"/>
      <c r="I352" s="149"/>
      <c r="J352" s="148"/>
      <c r="K352" s="148"/>
      <c r="L352" s="148"/>
      <c r="M352" s="148"/>
      <c r="N352" s="148"/>
      <c r="O352" s="148"/>
      <c r="P352" s="148"/>
      <c r="Q352" s="148"/>
      <c r="R352" s="148"/>
      <c r="S352" s="148"/>
      <c r="T352" s="145"/>
      <c r="U352" s="145"/>
      <c r="V352" s="148"/>
      <c r="W352" s="145"/>
      <c r="X352" s="145"/>
      <c r="Y352" s="145"/>
      <c r="Z352" s="145"/>
    </row>
    <row r="353" spans="1:26" ht="24.9" customHeight="1" x14ac:dyDescent="0.3">
      <c r="A353" s="169"/>
      <c r="B353" s="164" t="s">
        <v>703</v>
      </c>
      <c r="C353" s="170" t="s">
        <v>704</v>
      </c>
      <c r="D353" s="164" t="s">
        <v>705</v>
      </c>
      <c r="E353" s="164" t="s">
        <v>128</v>
      </c>
      <c r="F353" s="165">
        <v>146.37</v>
      </c>
      <c r="G353" s="166">
        <v>0</v>
      </c>
      <c r="H353" s="166">
        <v>0</v>
      </c>
      <c r="I353" s="166">
        <f>ROUND(F353*(G353+H353),2)</f>
        <v>0</v>
      </c>
      <c r="J353" s="164">
        <f>ROUND(F353*(N353),2)</f>
        <v>0</v>
      </c>
      <c r="K353" s="167">
        <f>ROUND(F353*(O353),2)</f>
        <v>0</v>
      </c>
      <c r="L353" s="167">
        <f>ROUND(F353*(G353),2)</f>
        <v>0</v>
      </c>
      <c r="M353" s="167">
        <f>ROUND(F353*(H353),2)</f>
        <v>0</v>
      </c>
      <c r="N353" s="167">
        <v>0</v>
      </c>
      <c r="O353" s="167"/>
      <c r="P353" s="171">
        <v>1.5999999999999999E-4</v>
      </c>
      <c r="Q353" s="171"/>
      <c r="R353" s="171">
        <v>1.5999999999999999E-4</v>
      </c>
      <c r="S353" s="167">
        <f>ROUND(F353*(P353),3)</f>
        <v>2.3E-2</v>
      </c>
      <c r="T353" s="168"/>
      <c r="U353" s="168"/>
      <c r="V353" s="171"/>
      <c r="Z353">
        <v>0</v>
      </c>
    </row>
    <row r="354" spans="1:26" ht="35.1" customHeight="1" x14ac:dyDescent="0.3">
      <c r="A354" s="169"/>
      <c r="B354" s="164" t="s">
        <v>703</v>
      </c>
      <c r="C354" s="170" t="s">
        <v>706</v>
      </c>
      <c r="D354" s="164" t="s">
        <v>707</v>
      </c>
      <c r="E354" s="164" t="s">
        <v>128</v>
      </c>
      <c r="F354" s="165">
        <v>146.37</v>
      </c>
      <c r="G354" s="166">
        <v>0</v>
      </c>
      <c r="H354" s="166">
        <v>0</v>
      </c>
      <c r="I354" s="166">
        <f>ROUND(F354*(G354+H354),2)</f>
        <v>0</v>
      </c>
      <c r="J354" s="164">
        <f>ROUND(F354*(N354),2)</f>
        <v>0</v>
      </c>
      <c r="K354" s="167">
        <f>ROUND(F354*(O354),2)</f>
        <v>0</v>
      </c>
      <c r="L354" s="167">
        <f>ROUND(F354*(G354),2)</f>
        <v>0</v>
      </c>
      <c r="M354" s="167">
        <f>ROUND(F354*(H354),2)</f>
        <v>0</v>
      </c>
      <c r="N354" s="167">
        <v>0</v>
      </c>
      <c r="O354" s="167"/>
      <c r="P354" s="171">
        <v>7.9999999999999993E-5</v>
      </c>
      <c r="Q354" s="171"/>
      <c r="R354" s="171">
        <v>7.9999999999999993E-5</v>
      </c>
      <c r="S354" s="167">
        <f>ROUND(F354*(P354),3)</f>
        <v>1.2E-2</v>
      </c>
      <c r="T354" s="168"/>
      <c r="U354" s="168"/>
      <c r="V354" s="171"/>
      <c r="Z354">
        <v>0</v>
      </c>
    </row>
    <row r="355" spans="1:26" x14ac:dyDescent="0.3">
      <c r="A355" s="148"/>
      <c r="B355" s="148"/>
      <c r="C355" s="163">
        <v>783</v>
      </c>
      <c r="D355" s="163" t="s">
        <v>91</v>
      </c>
      <c r="E355" s="148"/>
      <c r="F355" s="162"/>
      <c r="G355" s="151">
        <f>ROUND((SUM(L352:L354))/1,2)</f>
        <v>0</v>
      </c>
      <c r="H355" s="151">
        <f>ROUND((SUM(M352:M354))/1,2)</f>
        <v>0</v>
      </c>
      <c r="I355" s="151">
        <f>ROUND((SUM(I352:I354))/1,2)</f>
        <v>0</v>
      </c>
      <c r="J355" s="148"/>
      <c r="K355" s="148"/>
      <c r="L355" s="148">
        <f>ROUND((SUM(L352:L354))/1,2)</f>
        <v>0</v>
      </c>
      <c r="M355" s="148">
        <f>ROUND((SUM(M352:M354))/1,2)</f>
        <v>0</v>
      </c>
      <c r="N355" s="148"/>
      <c r="O355" s="148"/>
      <c r="P355" s="172"/>
      <c r="Q355" s="148"/>
      <c r="R355" s="148"/>
      <c r="S355" s="172">
        <f>ROUND((SUM(S352:S354))/1,2)</f>
        <v>0.04</v>
      </c>
      <c r="T355" s="145"/>
      <c r="U355" s="145"/>
      <c r="V355" s="2">
        <f>ROUND((SUM(V352:V354))/1,2)</f>
        <v>0</v>
      </c>
      <c r="W355" s="145"/>
      <c r="X355" s="145"/>
      <c r="Y355" s="145"/>
      <c r="Z355" s="145"/>
    </row>
    <row r="356" spans="1:26" x14ac:dyDescent="0.3">
      <c r="A356" s="1"/>
      <c r="B356" s="1"/>
      <c r="C356" s="1"/>
      <c r="D356" s="1"/>
      <c r="E356" s="1"/>
      <c r="F356" s="158"/>
      <c r="G356" s="141"/>
      <c r="H356" s="141"/>
      <c r="I356" s="141"/>
      <c r="J356" s="1"/>
      <c r="K356" s="1"/>
      <c r="L356" s="1"/>
      <c r="M356" s="1"/>
      <c r="N356" s="1"/>
      <c r="O356" s="1"/>
      <c r="P356" s="1"/>
      <c r="Q356" s="1"/>
      <c r="R356" s="1"/>
      <c r="S356" s="1"/>
      <c r="V356" s="1"/>
    </row>
    <row r="357" spans="1:26" x14ac:dyDescent="0.3">
      <c r="A357" s="148"/>
      <c r="B357" s="148"/>
      <c r="C357" s="163">
        <v>784</v>
      </c>
      <c r="D357" s="163" t="s">
        <v>92</v>
      </c>
      <c r="E357" s="148"/>
      <c r="F357" s="162"/>
      <c r="G357" s="149"/>
      <c r="H357" s="149"/>
      <c r="I357" s="149"/>
      <c r="J357" s="148"/>
      <c r="K357" s="148"/>
      <c r="L357" s="148"/>
      <c r="M357" s="148"/>
      <c r="N357" s="148"/>
      <c r="O357" s="148"/>
      <c r="P357" s="148"/>
      <c r="Q357" s="148"/>
      <c r="R357" s="148"/>
      <c r="S357" s="148"/>
      <c r="T357" s="145"/>
      <c r="U357" s="145"/>
      <c r="V357" s="148"/>
      <c r="W357" s="145"/>
      <c r="X357" s="145"/>
      <c r="Y357" s="145"/>
      <c r="Z357" s="145"/>
    </row>
    <row r="358" spans="1:26" ht="24.9" customHeight="1" x14ac:dyDescent="0.3">
      <c r="A358" s="169"/>
      <c r="B358" s="164" t="s">
        <v>708</v>
      </c>
      <c r="C358" s="170" t="s">
        <v>709</v>
      </c>
      <c r="D358" s="164" t="s">
        <v>710</v>
      </c>
      <c r="E358" s="164" t="s">
        <v>271</v>
      </c>
      <c r="F358" s="165">
        <v>120.42</v>
      </c>
      <c r="G358" s="166">
        <v>0</v>
      </c>
      <c r="H358" s="166">
        <v>0</v>
      </c>
      <c r="I358" s="166">
        <f>ROUND(F358*(G358+H358),2)</f>
        <v>0</v>
      </c>
      <c r="J358" s="164">
        <f>ROUND(F358*(N358),2)</f>
        <v>0</v>
      </c>
      <c r="K358" s="167">
        <f>ROUND(F358*(O358),2)</f>
        <v>0</v>
      </c>
      <c r="L358" s="167">
        <f>ROUND(F358*(G358),2)</f>
        <v>0</v>
      </c>
      <c r="M358" s="167">
        <f>ROUND(F358*(H358),2)</f>
        <v>0</v>
      </c>
      <c r="N358" s="167">
        <v>0</v>
      </c>
      <c r="O358" s="167"/>
      <c r="P358" s="171"/>
      <c r="Q358" s="171"/>
      <c r="R358" s="171"/>
      <c r="S358" s="167">
        <f>ROUND(F358*(P358),3)</f>
        <v>0</v>
      </c>
      <c r="T358" s="168"/>
      <c r="U358" s="168"/>
      <c r="V358" s="171"/>
      <c r="Z358">
        <v>0</v>
      </c>
    </row>
    <row r="359" spans="1:26" ht="24.9" customHeight="1" x14ac:dyDescent="0.3">
      <c r="A359" s="169"/>
      <c r="B359" s="164" t="s">
        <v>708</v>
      </c>
      <c r="C359" s="170" t="s">
        <v>711</v>
      </c>
      <c r="D359" s="164" t="s">
        <v>712</v>
      </c>
      <c r="E359" s="164" t="s">
        <v>128</v>
      </c>
      <c r="F359" s="165">
        <v>909.42</v>
      </c>
      <c r="G359" s="166">
        <v>0</v>
      </c>
      <c r="H359" s="166">
        <v>0</v>
      </c>
      <c r="I359" s="166">
        <f>ROUND(F359*(G359+H359),2)</f>
        <v>0</v>
      </c>
      <c r="J359" s="164">
        <f>ROUND(F359*(N359),2)</f>
        <v>0</v>
      </c>
      <c r="K359" s="167">
        <f>ROUND(F359*(O359),2)</f>
        <v>0</v>
      </c>
      <c r="L359" s="167">
        <f>ROUND(F359*(G359),2)</f>
        <v>0</v>
      </c>
      <c r="M359" s="167">
        <f>ROUND(F359*(H359),2)</f>
        <v>0</v>
      </c>
      <c r="N359" s="167">
        <v>0</v>
      </c>
      <c r="O359" s="167"/>
      <c r="P359" s="171">
        <v>1E-4</v>
      </c>
      <c r="Q359" s="171"/>
      <c r="R359" s="171">
        <v>1E-4</v>
      </c>
      <c r="S359" s="167">
        <f>ROUND(F359*(P359),3)</f>
        <v>9.0999999999999998E-2</v>
      </c>
      <c r="T359" s="168"/>
      <c r="U359" s="168"/>
      <c r="V359" s="171"/>
      <c r="Z359">
        <v>0</v>
      </c>
    </row>
    <row r="360" spans="1:26" ht="24.9" customHeight="1" x14ac:dyDescent="0.3">
      <c r="A360" s="169"/>
      <c r="B360" s="164" t="s">
        <v>708</v>
      </c>
      <c r="C360" s="170" t="s">
        <v>713</v>
      </c>
      <c r="D360" s="164" t="s">
        <v>714</v>
      </c>
      <c r="E360" s="164" t="s">
        <v>128</v>
      </c>
      <c r="F360" s="165">
        <v>789</v>
      </c>
      <c r="G360" s="166">
        <v>0</v>
      </c>
      <c r="H360" s="166">
        <v>0</v>
      </c>
      <c r="I360" s="166">
        <f>ROUND(F360*(G360+H360),2)</f>
        <v>0</v>
      </c>
      <c r="J360" s="164">
        <f>ROUND(F360*(N360),2)</f>
        <v>0</v>
      </c>
      <c r="K360" s="167">
        <f>ROUND(F360*(O360),2)</f>
        <v>0</v>
      </c>
      <c r="L360" s="167">
        <f>ROUND(F360*(G360),2)</f>
        <v>0</v>
      </c>
      <c r="M360" s="167">
        <f>ROUND(F360*(H360),2)</f>
        <v>0</v>
      </c>
      <c r="N360" s="167">
        <v>0</v>
      </c>
      <c r="O360" s="167"/>
      <c r="P360" s="171">
        <v>3.3E-4</v>
      </c>
      <c r="Q360" s="171"/>
      <c r="R360" s="171">
        <v>3.3E-4</v>
      </c>
      <c r="S360" s="167">
        <f>ROUND(F360*(P360),3)</f>
        <v>0.26</v>
      </c>
      <c r="T360" s="168"/>
      <c r="U360" s="168"/>
      <c r="V360" s="171"/>
      <c r="Z360">
        <v>0</v>
      </c>
    </row>
    <row r="361" spans="1:26" ht="24.9" customHeight="1" x14ac:dyDescent="0.3">
      <c r="A361" s="169"/>
      <c r="B361" s="164" t="s">
        <v>708</v>
      </c>
      <c r="C361" s="170" t="s">
        <v>715</v>
      </c>
      <c r="D361" s="164" t="s">
        <v>716</v>
      </c>
      <c r="E361" s="164" t="s">
        <v>128</v>
      </c>
      <c r="F361" s="165">
        <v>23.5</v>
      </c>
      <c r="G361" s="166">
        <v>0</v>
      </c>
      <c r="H361" s="166">
        <v>0</v>
      </c>
      <c r="I361" s="166">
        <f>ROUND(F361*(G361+H361),2)</f>
        <v>0</v>
      </c>
      <c r="J361" s="164">
        <f>ROUND(F361*(N361),2)</f>
        <v>0</v>
      </c>
      <c r="K361" s="167">
        <f>ROUND(F361*(O361),2)</f>
        <v>0</v>
      </c>
      <c r="L361" s="167">
        <f>ROUND(F361*(G361),2)</f>
        <v>0</v>
      </c>
      <c r="M361" s="167">
        <f>ROUND(F361*(H361),2)</f>
        <v>0</v>
      </c>
      <c r="N361" s="167">
        <v>0</v>
      </c>
      <c r="O361" s="167"/>
      <c r="P361" s="171">
        <v>3.8999999999999999E-4</v>
      </c>
      <c r="Q361" s="171"/>
      <c r="R361" s="171">
        <v>3.8999999999999999E-4</v>
      </c>
      <c r="S361" s="167">
        <f>ROUND(F361*(P361),3)</f>
        <v>8.9999999999999993E-3</v>
      </c>
      <c r="T361" s="168"/>
      <c r="U361" s="168"/>
      <c r="V361" s="171"/>
      <c r="Z361">
        <v>0</v>
      </c>
    </row>
    <row r="362" spans="1:26" x14ac:dyDescent="0.3">
      <c r="A362" s="148"/>
      <c r="B362" s="148"/>
      <c r="C362" s="163">
        <v>784</v>
      </c>
      <c r="D362" s="163" t="s">
        <v>92</v>
      </c>
      <c r="E362" s="148"/>
      <c r="F362" s="162"/>
      <c r="G362" s="151">
        <f>ROUND((SUM(L357:L361))/1,2)</f>
        <v>0</v>
      </c>
      <c r="H362" s="151">
        <f>ROUND((SUM(M357:M361))/1,2)</f>
        <v>0</v>
      </c>
      <c r="I362" s="151">
        <f>ROUND((SUM(I357:I361))/1,2)</f>
        <v>0</v>
      </c>
      <c r="J362" s="148"/>
      <c r="K362" s="148"/>
      <c r="L362" s="148">
        <f>ROUND((SUM(L357:L361))/1,2)</f>
        <v>0</v>
      </c>
      <c r="M362" s="148">
        <f>ROUND((SUM(M357:M361))/1,2)</f>
        <v>0</v>
      </c>
      <c r="N362" s="148"/>
      <c r="O362" s="148"/>
      <c r="P362" s="172"/>
      <c r="Q362" s="148"/>
      <c r="R362" s="148"/>
      <c r="S362" s="172">
        <f>ROUND((SUM(S357:S361))/1,2)</f>
        <v>0.36</v>
      </c>
      <c r="T362" s="145"/>
      <c r="U362" s="145"/>
      <c r="V362" s="2">
        <f>ROUND((SUM(V357:V361))/1,2)</f>
        <v>0</v>
      </c>
      <c r="W362" s="145"/>
      <c r="X362" s="145"/>
      <c r="Y362" s="145"/>
      <c r="Z362" s="145"/>
    </row>
    <row r="363" spans="1:26" x14ac:dyDescent="0.3">
      <c r="A363" s="1"/>
      <c r="B363" s="1"/>
      <c r="C363" s="1"/>
      <c r="D363" s="1"/>
      <c r="E363" s="1"/>
      <c r="F363" s="158"/>
      <c r="G363" s="141"/>
      <c r="H363" s="141"/>
      <c r="I363" s="141"/>
      <c r="J363" s="1"/>
      <c r="K363" s="1"/>
      <c r="L363" s="1"/>
      <c r="M363" s="1"/>
      <c r="N363" s="1"/>
      <c r="O363" s="1"/>
      <c r="P363" s="1"/>
      <c r="Q363" s="1"/>
      <c r="R363" s="1"/>
      <c r="S363" s="1"/>
      <c r="V363" s="1"/>
    </row>
    <row r="364" spans="1:26" x14ac:dyDescent="0.3">
      <c r="A364" s="148"/>
      <c r="B364" s="148"/>
      <c r="C364" s="163">
        <v>786</v>
      </c>
      <c r="D364" s="163" t="s">
        <v>93</v>
      </c>
      <c r="E364" s="148"/>
      <c r="F364" s="162"/>
      <c r="G364" s="149"/>
      <c r="H364" s="149"/>
      <c r="I364" s="149"/>
      <c r="J364" s="148"/>
      <c r="K364" s="148"/>
      <c r="L364" s="148"/>
      <c r="M364" s="148"/>
      <c r="N364" s="148"/>
      <c r="O364" s="148"/>
      <c r="P364" s="148"/>
      <c r="Q364" s="148"/>
      <c r="R364" s="148"/>
      <c r="S364" s="148"/>
      <c r="T364" s="145"/>
      <c r="U364" s="145"/>
      <c r="V364" s="148"/>
      <c r="W364" s="145"/>
      <c r="X364" s="145"/>
      <c r="Y364" s="145"/>
      <c r="Z364" s="145"/>
    </row>
    <row r="365" spans="1:26" ht="24.9" customHeight="1" x14ac:dyDescent="0.3">
      <c r="A365" s="169"/>
      <c r="B365" s="164" t="s">
        <v>717</v>
      </c>
      <c r="C365" s="170" t="s">
        <v>718</v>
      </c>
      <c r="D365" s="164" t="s">
        <v>719</v>
      </c>
      <c r="E365" s="164" t="s">
        <v>128</v>
      </c>
      <c r="F365" s="165">
        <v>15.97</v>
      </c>
      <c r="G365" s="166">
        <v>0</v>
      </c>
      <c r="H365" s="166">
        <v>0</v>
      </c>
      <c r="I365" s="166">
        <f>ROUND(F365*(G365+H365),2)</f>
        <v>0</v>
      </c>
      <c r="J365" s="164">
        <f>ROUND(F365*(N365),2)</f>
        <v>0</v>
      </c>
      <c r="K365" s="167">
        <f>ROUND(F365*(O365),2)</f>
        <v>0</v>
      </c>
      <c r="L365" s="167">
        <f>ROUND(F365*(G365),2)</f>
        <v>0</v>
      </c>
      <c r="M365" s="167">
        <f>ROUND(F365*(H365),2)</f>
        <v>0</v>
      </c>
      <c r="N365" s="167">
        <v>0</v>
      </c>
      <c r="O365" s="167"/>
      <c r="P365" s="171">
        <v>1.8000000000000002E-3</v>
      </c>
      <c r="Q365" s="171"/>
      <c r="R365" s="171">
        <v>1.8000000000000002E-3</v>
      </c>
      <c r="S365" s="167">
        <f>ROUND(F365*(P365),3)</f>
        <v>2.9000000000000001E-2</v>
      </c>
      <c r="T365" s="168"/>
      <c r="U365" s="168"/>
      <c r="V365" s="171"/>
      <c r="Z365">
        <v>0</v>
      </c>
    </row>
    <row r="366" spans="1:26" ht="24.9" customHeight="1" x14ac:dyDescent="0.3">
      <c r="A366" s="169"/>
      <c r="B366" s="164" t="s">
        <v>720</v>
      </c>
      <c r="C366" s="170" t="s">
        <v>721</v>
      </c>
      <c r="D366" s="164" t="s">
        <v>722</v>
      </c>
      <c r="E366" s="164" t="s">
        <v>461</v>
      </c>
      <c r="F366" s="165">
        <v>0.2</v>
      </c>
      <c r="G366" s="166">
        <v>0</v>
      </c>
      <c r="H366" s="166">
        <v>0</v>
      </c>
      <c r="I366" s="166">
        <f>ROUND(F366*(G366+H366),2)</f>
        <v>0</v>
      </c>
      <c r="J366" s="164">
        <f>ROUND(F366*(N366),2)</f>
        <v>0</v>
      </c>
      <c r="K366" s="167">
        <f>ROUND(F366*(O366),2)</f>
        <v>0</v>
      </c>
      <c r="L366" s="167">
        <f>ROUND(F366*(G366),2)</f>
        <v>0</v>
      </c>
      <c r="M366" s="167">
        <f>ROUND(F366*(H366),2)</f>
        <v>0</v>
      </c>
      <c r="N366" s="167">
        <v>0</v>
      </c>
      <c r="O366" s="167"/>
      <c r="P366" s="171"/>
      <c r="Q366" s="171"/>
      <c r="R366" s="171"/>
      <c r="S366" s="167">
        <f>ROUND(F366*(P366),3)</f>
        <v>0</v>
      </c>
      <c r="T366" s="168"/>
      <c r="U366" s="168"/>
      <c r="V366" s="171"/>
      <c r="Z366">
        <v>0</v>
      </c>
    </row>
    <row r="367" spans="1:26" x14ac:dyDescent="0.3">
      <c r="A367" s="148"/>
      <c r="B367" s="148"/>
      <c r="C367" s="163">
        <v>786</v>
      </c>
      <c r="D367" s="163" t="s">
        <v>93</v>
      </c>
      <c r="E367" s="148"/>
      <c r="F367" s="162"/>
      <c r="G367" s="151">
        <f>ROUND((SUM(L364:L366))/1,2)</f>
        <v>0</v>
      </c>
      <c r="H367" s="151">
        <f>ROUND((SUM(M364:M366))/1,2)</f>
        <v>0</v>
      </c>
      <c r="I367" s="151">
        <f>ROUND((SUM(I364:I366))/1,2)</f>
        <v>0</v>
      </c>
      <c r="J367" s="148"/>
      <c r="K367" s="148"/>
      <c r="L367" s="148">
        <f>ROUND((SUM(L364:L366))/1,2)</f>
        <v>0</v>
      </c>
      <c r="M367" s="148">
        <f>ROUND((SUM(M364:M366))/1,2)</f>
        <v>0</v>
      </c>
      <c r="N367" s="148"/>
      <c r="O367" s="148"/>
      <c r="P367" s="172"/>
      <c r="Q367" s="148"/>
      <c r="R367" s="148"/>
      <c r="S367" s="172">
        <f>ROUND((SUM(S364:S366))/1,2)</f>
        <v>0.03</v>
      </c>
      <c r="T367" s="145"/>
      <c r="U367" s="145"/>
      <c r="V367" s="2">
        <f>ROUND((SUM(V364:V366))/1,2)</f>
        <v>0</v>
      </c>
      <c r="W367" s="145"/>
      <c r="X367" s="145"/>
      <c r="Y367" s="145"/>
      <c r="Z367" s="145"/>
    </row>
    <row r="368" spans="1:26" x14ac:dyDescent="0.3">
      <c r="A368" s="1"/>
      <c r="B368" s="1"/>
      <c r="C368" s="1"/>
      <c r="D368" s="1"/>
      <c r="E368" s="1"/>
      <c r="F368" s="158"/>
      <c r="G368" s="141"/>
      <c r="H368" s="141"/>
      <c r="I368" s="141"/>
      <c r="J368" s="1"/>
      <c r="K368" s="1"/>
      <c r="L368" s="1"/>
      <c r="M368" s="1"/>
      <c r="N368" s="1"/>
      <c r="O368" s="1"/>
      <c r="P368" s="1"/>
      <c r="Q368" s="1"/>
      <c r="R368" s="1"/>
      <c r="S368" s="1"/>
      <c r="V368" s="1"/>
    </row>
    <row r="369" spans="1:26" x14ac:dyDescent="0.3">
      <c r="A369" s="148"/>
      <c r="B369" s="148"/>
      <c r="C369" s="148"/>
      <c r="D369" s="2" t="s">
        <v>76</v>
      </c>
      <c r="E369" s="148"/>
      <c r="F369" s="162"/>
      <c r="G369" s="151">
        <f>ROUND((SUM(L189:L368))/2,2)</f>
        <v>0</v>
      </c>
      <c r="H369" s="151">
        <f>ROUND((SUM(M189:M368))/2,2)</f>
        <v>0</v>
      </c>
      <c r="I369" s="151">
        <f>ROUND((SUM(I189:I368))/2,2)</f>
        <v>0</v>
      </c>
      <c r="J369" s="149"/>
      <c r="K369" s="148"/>
      <c r="L369" s="149">
        <f>ROUND((SUM(L189:L368))/2,2)</f>
        <v>0</v>
      </c>
      <c r="M369" s="149">
        <f>ROUND((SUM(M189:M368))/2,2)</f>
        <v>0</v>
      </c>
      <c r="N369" s="148"/>
      <c r="O369" s="148"/>
      <c r="P369" s="172"/>
      <c r="Q369" s="148"/>
      <c r="R369" s="148"/>
      <c r="S369" s="172">
        <f>ROUND((SUM(S189:S368))/2,2)</f>
        <v>18.64</v>
      </c>
      <c r="T369" s="145"/>
      <c r="U369" s="145"/>
      <c r="V369" s="2">
        <f>ROUND((SUM(V189:V368))/2,2)</f>
        <v>0</v>
      </c>
    </row>
    <row r="370" spans="1:26" x14ac:dyDescent="0.3">
      <c r="A370" s="1"/>
      <c r="B370" s="1"/>
      <c r="C370" s="1"/>
      <c r="D370" s="1"/>
      <c r="E370" s="1"/>
      <c r="F370" s="158"/>
      <c r="G370" s="141"/>
      <c r="H370" s="141"/>
      <c r="I370" s="141"/>
      <c r="J370" s="1"/>
      <c r="K370" s="1"/>
      <c r="L370" s="1"/>
      <c r="M370" s="1"/>
      <c r="N370" s="1"/>
      <c r="O370" s="1"/>
      <c r="P370" s="1"/>
      <c r="Q370" s="1"/>
      <c r="R370" s="1"/>
      <c r="S370" s="1"/>
      <c r="V370" s="1"/>
    </row>
    <row r="371" spans="1:26" x14ac:dyDescent="0.3">
      <c r="A371" s="148"/>
      <c r="B371" s="148"/>
      <c r="C371" s="148"/>
      <c r="D371" s="2" t="s">
        <v>94</v>
      </c>
      <c r="E371" s="148"/>
      <c r="F371" s="162"/>
      <c r="G371" s="149"/>
      <c r="H371" s="149"/>
      <c r="I371" s="149"/>
      <c r="J371" s="148"/>
      <c r="K371" s="148"/>
      <c r="L371" s="148"/>
      <c r="M371" s="148"/>
      <c r="N371" s="148"/>
      <c r="O371" s="148"/>
      <c r="P371" s="148"/>
      <c r="Q371" s="148"/>
      <c r="R371" s="148"/>
      <c r="S371" s="148"/>
      <c r="T371" s="145"/>
      <c r="U371" s="145"/>
      <c r="V371" s="148"/>
      <c r="W371" s="145"/>
      <c r="X371" s="145"/>
      <c r="Y371" s="145"/>
      <c r="Z371" s="145"/>
    </row>
    <row r="372" spans="1:26" x14ac:dyDescent="0.3">
      <c r="A372" s="148"/>
      <c r="B372" s="148"/>
      <c r="C372" s="163">
        <v>921</v>
      </c>
      <c r="D372" s="163" t="s">
        <v>95</v>
      </c>
      <c r="E372" s="148"/>
      <c r="F372" s="162"/>
      <c r="G372" s="149"/>
      <c r="H372" s="149"/>
      <c r="I372" s="149"/>
      <c r="J372" s="148"/>
      <c r="K372" s="148"/>
      <c r="L372" s="148"/>
      <c r="M372" s="148"/>
      <c r="N372" s="148"/>
      <c r="O372" s="148"/>
      <c r="P372" s="148"/>
      <c r="Q372" s="148"/>
      <c r="R372" s="148"/>
      <c r="S372" s="148"/>
      <c r="T372" s="145"/>
      <c r="U372" s="145"/>
      <c r="V372" s="148"/>
      <c r="W372" s="145"/>
      <c r="X372" s="145"/>
      <c r="Y372" s="145"/>
      <c r="Z372" s="145"/>
    </row>
    <row r="373" spans="1:26" ht="24.9" customHeight="1" x14ac:dyDescent="0.3">
      <c r="A373" s="169"/>
      <c r="B373" s="164" t="s">
        <v>245</v>
      </c>
      <c r="C373" s="170" t="s">
        <v>723</v>
      </c>
      <c r="D373" s="164" t="s">
        <v>724</v>
      </c>
      <c r="E373" s="164" t="s">
        <v>248</v>
      </c>
      <c r="F373" s="165">
        <v>1</v>
      </c>
      <c r="G373" s="166">
        <v>0</v>
      </c>
      <c r="H373" s="166">
        <v>0</v>
      </c>
      <c r="I373" s="166">
        <f>ROUND(F373*(G373+H373),2)</f>
        <v>0</v>
      </c>
      <c r="J373" s="164">
        <f>ROUND(F373*(N373),2)</f>
        <v>0</v>
      </c>
      <c r="K373" s="167">
        <f>ROUND(F373*(O373),2)</f>
        <v>0</v>
      </c>
      <c r="L373" s="167">
        <f>ROUND(F373*(G373),2)</f>
        <v>0</v>
      </c>
      <c r="M373" s="167">
        <f>ROUND(F373*(H373),2)</f>
        <v>0</v>
      </c>
      <c r="N373" s="167">
        <v>0</v>
      </c>
      <c r="O373" s="167"/>
      <c r="P373" s="171"/>
      <c r="Q373" s="171"/>
      <c r="R373" s="171"/>
      <c r="S373" s="167">
        <f>ROUND(F373*(P373),3)</f>
        <v>0</v>
      </c>
      <c r="T373" s="168"/>
      <c r="U373" s="168"/>
      <c r="V373" s="171"/>
      <c r="Z373">
        <v>0</v>
      </c>
    </row>
    <row r="374" spans="1:26" x14ac:dyDescent="0.3">
      <c r="A374" s="148"/>
      <c r="B374" s="148"/>
      <c r="C374" s="163">
        <v>921</v>
      </c>
      <c r="D374" s="163" t="s">
        <v>95</v>
      </c>
      <c r="E374" s="148"/>
      <c r="F374" s="162"/>
      <c r="G374" s="151">
        <f>ROUND((SUM(L372:L373))/1,2)</f>
        <v>0</v>
      </c>
      <c r="H374" s="151">
        <f>ROUND((SUM(M372:M373))/1,2)</f>
        <v>0</v>
      </c>
      <c r="I374" s="151">
        <f>ROUND((SUM(I372:I373))/1,2)</f>
        <v>0</v>
      </c>
      <c r="J374" s="148"/>
      <c r="K374" s="148"/>
      <c r="L374" s="148">
        <f>ROUND((SUM(L372:L373))/1,2)</f>
        <v>0</v>
      </c>
      <c r="M374" s="148">
        <f>ROUND((SUM(M372:M373))/1,2)</f>
        <v>0</v>
      </c>
      <c r="N374" s="148"/>
      <c r="O374" s="148"/>
      <c r="P374" s="172"/>
      <c r="Q374" s="148"/>
      <c r="R374" s="148"/>
      <c r="S374" s="172">
        <f>ROUND((SUM(S372:S373))/1,2)</f>
        <v>0</v>
      </c>
      <c r="T374" s="145"/>
      <c r="U374" s="145"/>
      <c r="V374" s="2">
        <f>ROUND((SUM(V372:V373))/1,2)</f>
        <v>0</v>
      </c>
      <c r="W374" s="145"/>
      <c r="X374" s="145"/>
      <c r="Y374" s="145"/>
      <c r="Z374" s="145"/>
    </row>
    <row r="375" spans="1:26" x14ac:dyDescent="0.3">
      <c r="A375" s="1"/>
      <c r="B375" s="1"/>
      <c r="C375" s="1"/>
      <c r="D375" s="1"/>
      <c r="E375" s="1"/>
      <c r="F375" s="158"/>
      <c r="G375" s="141"/>
      <c r="H375" s="141"/>
      <c r="I375" s="141"/>
      <c r="J375" s="1"/>
      <c r="K375" s="1"/>
      <c r="L375" s="1"/>
      <c r="M375" s="1"/>
      <c r="N375" s="1"/>
      <c r="O375" s="1"/>
      <c r="P375" s="1"/>
      <c r="Q375" s="1"/>
      <c r="R375" s="1"/>
      <c r="S375" s="1"/>
      <c r="V375" s="1"/>
    </row>
    <row r="376" spans="1:26" x14ac:dyDescent="0.3">
      <c r="A376" s="148"/>
      <c r="B376" s="148"/>
      <c r="C376" s="163">
        <v>924</v>
      </c>
      <c r="D376" s="163" t="s">
        <v>96</v>
      </c>
      <c r="E376" s="148"/>
      <c r="F376" s="162"/>
      <c r="G376" s="149"/>
      <c r="H376" s="149"/>
      <c r="I376" s="149"/>
      <c r="J376" s="148"/>
      <c r="K376" s="148"/>
      <c r="L376" s="148"/>
      <c r="M376" s="148"/>
      <c r="N376" s="148"/>
      <c r="O376" s="148"/>
      <c r="P376" s="148"/>
      <c r="Q376" s="148"/>
      <c r="R376" s="148"/>
      <c r="S376" s="148"/>
      <c r="T376" s="145"/>
      <c r="U376" s="145"/>
      <c r="V376" s="148"/>
      <c r="W376" s="145"/>
      <c r="X376" s="145"/>
      <c r="Y376" s="145"/>
      <c r="Z376" s="145"/>
    </row>
    <row r="377" spans="1:26" ht="24.9" customHeight="1" x14ac:dyDescent="0.3">
      <c r="A377" s="169"/>
      <c r="B377" s="164" t="s">
        <v>245</v>
      </c>
      <c r="C377" s="170" t="s">
        <v>725</v>
      </c>
      <c r="D377" s="164" t="s">
        <v>726</v>
      </c>
      <c r="E377" s="164" t="s">
        <v>248</v>
      </c>
      <c r="F377" s="165">
        <v>1</v>
      </c>
      <c r="G377" s="166">
        <v>0</v>
      </c>
      <c r="H377" s="166">
        <v>0</v>
      </c>
      <c r="I377" s="166">
        <f>ROUND(F377*(G377+H377),2)</f>
        <v>0</v>
      </c>
      <c r="J377" s="164">
        <f>ROUND(F377*(N377),2)</f>
        <v>0</v>
      </c>
      <c r="K377" s="167">
        <f>ROUND(F377*(O377),2)</f>
        <v>0</v>
      </c>
      <c r="L377" s="167">
        <f>ROUND(F377*(G377),2)</f>
        <v>0</v>
      </c>
      <c r="M377" s="167">
        <f>ROUND(F377*(H377),2)</f>
        <v>0</v>
      </c>
      <c r="N377" s="167">
        <v>0</v>
      </c>
      <c r="O377" s="167"/>
      <c r="P377" s="171"/>
      <c r="Q377" s="171"/>
      <c r="R377" s="171"/>
      <c r="S377" s="167">
        <f>ROUND(F377*(P377),3)</f>
        <v>0</v>
      </c>
      <c r="T377" s="168"/>
      <c r="U377" s="168"/>
      <c r="V377" s="171"/>
      <c r="Z377">
        <v>0</v>
      </c>
    </row>
    <row r="378" spans="1:26" x14ac:dyDescent="0.3">
      <c r="A378" s="148"/>
      <c r="B378" s="148"/>
      <c r="C378" s="163">
        <v>924</v>
      </c>
      <c r="D378" s="163" t="s">
        <v>96</v>
      </c>
      <c r="E378" s="148"/>
      <c r="F378" s="162"/>
      <c r="G378" s="151">
        <f>ROUND((SUM(L376:L377))/1,2)</f>
        <v>0</v>
      </c>
      <c r="H378" s="151">
        <f>ROUND((SUM(M376:M377))/1,2)</f>
        <v>0</v>
      </c>
      <c r="I378" s="151">
        <f>ROUND((SUM(I376:I377))/1,2)</f>
        <v>0</v>
      </c>
      <c r="J378" s="148"/>
      <c r="K378" s="148"/>
      <c r="L378" s="148">
        <f>ROUND((SUM(L376:L377))/1,2)</f>
        <v>0</v>
      </c>
      <c r="M378" s="148">
        <f>ROUND((SUM(M376:M377))/1,2)</f>
        <v>0</v>
      </c>
      <c r="N378" s="148"/>
      <c r="O378" s="148"/>
      <c r="P378" s="172"/>
      <c r="Q378" s="1"/>
      <c r="R378" s="1"/>
      <c r="S378" s="172">
        <f>ROUND((SUM(S376:S377))/1,2)</f>
        <v>0</v>
      </c>
      <c r="T378" s="181"/>
      <c r="U378" s="181"/>
      <c r="V378" s="2">
        <f>ROUND((SUM(V376:V377))/1,2)</f>
        <v>0</v>
      </c>
    </row>
    <row r="379" spans="1:26" x14ac:dyDescent="0.3">
      <c r="A379" s="1"/>
      <c r="B379" s="1"/>
      <c r="C379" s="1"/>
      <c r="D379" s="1"/>
      <c r="E379" s="1"/>
      <c r="F379" s="158"/>
      <c r="G379" s="141"/>
      <c r="H379" s="141"/>
      <c r="I379" s="141"/>
      <c r="J379" s="1"/>
      <c r="K379" s="1"/>
      <c r="L379" s="1"/>
      <c r="M379" s="1"/>
      <c r="N379" s="1"/>
      <c r="O379" s="1"/>
      <c r="P379" s="1"/>
      <c r="Q379" s="1"/>
      <c r="R379" s="1"/>
      <c r="S379" s="1"/>
      <c r="V379" s="1"/>
    </row>
    <row r="380" spans="1:26" x14ac:dyDescent="0.3">
      <c r="A380" s="148"/>
      <c r="B380" s="148"/>
      <c r="C380" s="148"/>
      <c r="D380" s="2" t="s">
        <v>94</v>
      </c>
      <c r="E380" s="148"/>
      <c r="F380" s="162"/>
      <c r="G380" s="151">
        <f>ROUND((SUM(L371:L379))/2,2)</f>
        <v>0</v>
      </c>
      <c r="H380" s="151">
        <f>ROUND((SUM(M371:M379))/2,2)</f>
        <v>0</v>
      </c>
      <c r="I380" s="151">
        <f>ROUND((SUM(I371:I379))/2,2)</f>
        <v>0</v>
      </c>
      <c r="J380" s="148"/>
      <c r="K380" s="148"/>
      <c r="L380" s="148">
        <f>ROUND((SUM(L371:L379))/2,2)</f>
        <v>0</v>
      </c>
      <c r="M380" s="148">
        <f>ROUND((SUM(M371:M379))/2,2)</f>
        <v>0</v>
      </c>
      <c r="N380" s="148"/>
      <c r="O380" s="148"/>
      <c r="P380" s="172"/>
      <c r="Q380" s="1"/>
      <c r="R380" s="1"/>
      <c r="S380" s="172">
        <f>ROUND((SUM(S371:S379))/2,2)</f>
        <v>0</v>
      </c>
      <c r="V380" s="2">
        <f>ROUND((SUM(V371:V379))/2,2)</f>
        <v>0</v>
      </c>
    </row>
    <row r="381" spans="1:26" x14ac:dyDescent="0.3">
      <c r="A381" s="182"/>
      <c r="B381" s="182"/>
      <c r="C381" s="182"/>
      <c r="D381" s="182" t="s">
        <v>97</v>
      </c>
      <c r="E381" s="182"/>
      <c r="F381" s="183"/>
      <c r="G381" s="184">
        <f>ROUND((SUM(L9:L380))/3,2)</f>
        <v>0</v>
      </c>
      <c r="H381" s="184">
        <f>ROUND((SUM(M9:M380))/3,2)</f>
        <v>0</v>
      </c>
      <c r="I381" s="184">
        <f>ROUND((SUM(I9:I380))/3,2)</f>
        <v>0</v>
      </c>
      <c r="J381" s="182"/>
      <c r="K381" s="182">
        <f>ROUND((SUM(K9:K380))/3,2)</f>
        <v>0</v>
      </c>
      <c r="L381" s="182">
        <f>ROUND((SUM(L9:L380))/3,2)</f>
        <v>0</v>
      </c>
      <c r="M381" s="182">
        <f>ROUND((SUM(M9:M380))/3,2)</f>
        <v>0</v>
      </c>
      <c r="N381" s="182"/>
      <c r="O381" s="182"/>
      <c r="P381" s="183"/>
      <c r="Q381" s="182"/>
      <c r="R381" s="182"/>
      <c r="S381" s="183">
        <f>ROUND((SUM(S9:S380))/3,2)</f>
        <v>292.07</v>
      </c>
      <c r="T381" s="185"/>
      <c r="U381" s="185"/>
      <c r="V381" s="182">
        <f>ROUND((SUM(V9:V380))/3,2)</f>
        <v>0</v>
      </c>
      <c r="Z381">
        <f>(SUM(Z9:Z380))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horizontalDpi="300" verticalDpi="300" r:id="rId1"/>
  <headerFooter>
    <oddHeader>&amp;C&amp;B&amp; Rozpočet Stavba ZVÝŠENIE POČTU ŽIAKOV NA SSOŠ V GIRALTOVCIACH NA PRAKTICKOM VYUČOVANÍ / Objekt SO 01 - Internát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1"/>
  <sheetViews>
    <sheetView topLeftCell="A15" workbookViewId="0">
      <selection activeCell="D16" sqref="D16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3"/>
      <c r="C1" s="13"/>
      <c r="D1" s="13"/>
      <c r="E1" s="13"/>
      <c r="F1" s="14" t="s">
        <v>14</v>
      </c>
      <c r="G1" s="13"/>
      <c r="H1" s="13"/>
      <c r="I1" s="13"/>
      <c r="J1" s="13"/>
      <c r="W1">
        <v>30.126000000000001</v>
      </c>
    </row>
    <row r="2" spans="1:23" ht="30" customHeight="1" thickTop="1" x14ac:dyDescent="0.3">
      <c r="A2" s="12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3">
      <c r="A3" s="12"/>
      <c r="B3" s="33" t="s">
        <v>727</v>
      </c>
      <c r="C3" s="34"/>
      <c r="D3" s="35"/>
      <c r="E3" s="35"/>
      <c r="F3" s="35"/>
      <c r="G3" s="16"/>
      <c r="H3" s="16"/>
      <c r="I3" s="36" t="s">
        <v>15</v>
      </c>
      <c r="J3" s="29"/>
    </row>
    <row r="4" spans="1:23" ht="18" customHeight="1" x14ac:dyDescent="0.3">
      <c r="A4" s="12"/>
      <c r="B4" s="22"/>
      <c r="C4" s="19"/>
      <c r="D4" s="16"/>
      <c r="E4" s="16"/>
      <c r="F4" s="16"/>
      <c r="G4" s="16"/>
      <c r="H4" s="16"/>
      <c r="I4" s="36" t="s">
        <v>17</v>
      </c>
      <c r="J4" s="29"/>
    </row>
    <row r="5" spans="1:23" ht="18" customHeight="1" thickBot="1" x14ac:dyDescent="0.35">
      <c r="A5" s="12"/>
      <c r="B5" s="37" t="s">
        <v>18</v>
      </c>
      <c r="C5" s="19"/>
      <c r="D5" s="16"/>
      <c r="E5" s="16"/>
      <c r="F5" s="38" t="s">
        <v>19</v>
      </c>
      <c r="G5" s="16"/>
      <c r="H5" s="16"/>
      <c r="I5" s="36" t="s">
        <v>20</v>
      </c>
      <c r="J5" s="39" t="s">
        <v>21</v>
      </c>
    </row>
    <row r="6" spans="1:23" ht="20.100000000000001" customHeight="1" thickTop="1" x14ac:dyDescent="0.3">
      <c r="A6" s="12"/>
      <c r="B6" s="204" t="s">
        <v>22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3">
      <c r="A7" s="12"/>
      <c r="B7" s="48" t="s">
        <v>25</v>
      </c>
      <c r="C7" s="41"/>
      <c r="D7" s="17"/>
      <c r="E7" s="17"/>
      <c r="F7" s="17"/>
      <c r="G7" s="49" t="s">
        <v>26</v>
      </c>
      <c r="H7" s="17"/>
      <c r="I7" s="27"/>
      <c r="J7" s="42"/>
    </row>
    <row r="8" spans="1:23" ht="20.100000000000001" customHeight="1" x14ac:dyDescent="0.3">
      <c r="A8" s="12"/>
      <c r="B8" s="207" t="s">
        <v>23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3">
      <c r="A9" s="12"/>
      <c r="B9" s="37" t="s">
        <v>25</v>
      </c>
      <c r="C9" s="19"/>
      <c r="D9" s="16"/>
      <c r="E9" s="16"/>
      <c r="F9" s="16"/>
      <c r="G9" s="38" t="s">
        <v>27</v>
      </c>
      <c r="H9" s="16"/>
      <c r="I9" s="26"/>
      <c r="J9" s="29"/>
    </row>
    <row r="10" spans="1:23" ht="20.100000000000001" customHeight="1" x14ac:dyDescent="0.3">
      <c r="A10" s="12"/>
      <c r="B10" s="207" t="s">
        <v>24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5">
      <c r="A11" s="12"/>
      <c r="B11" s="37" t="s">
        <v>25</v>
      </c>
      <c r="C11" s="19"/>
      <c r="D11" s="16"/>
      <c r="E11" s="16"/>
      <c r="F11" s="16"/>
      <c r="G11" s="38" t="s">
        <v>26</v>
      </c>
      <c r="H11" s="16"/>
      <c r="I11" s="26"/>
      <c r="J11" s="29"/>
    </row>
    <row r="12" spans="1:23" ht="18" customHeight="1" thickTop="1" x14ac:dyDescent="0.3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Bot="1" x14ac:dyDescent="0.35">
      <c r="A14" s="12"/>
      <c r="B14" s="22"/>
      <c r="C14" s="19"/>
      <c r="D14" s="16"/>
      <c r="E14" s="16"/>
      <c r="F14" s="16"/>
      <c r="G14" s="16"/>
      <c r="H14" s="16"/>
      <c r="I14" s="26"/>
      <c r="J14" s="29"/>
    </row>
    <row r="15" spans="1:23" ht="18" customHeight="1" thickTop="1" x14ac:dyDescent="0.3">
      <c r="A15" s="12"/>
      <c r="B15" s="82" t="s">
        <v>28</v>
      </c>
      <c r="C15" s="83" t="s">
        <v>6</v>
      </c>
      <c r="D15" s="83" t="s">
        <v>56</v>
      </c>
      <c r="E15" s="84" t="s">
        <v>57</v>
      </c>
      <c r="F15" s="98" t="s">
        <v>58</v>
      </c>
      <c r="G15" s="50" t="s">
        <v>34</v>
      </c>
      <c r="H15" s="53" t="s">
        <v>35</v>
      </c>
      <c r="I15" s="97"/>
      <c r="J15" s="47"/>
    </row>
    <row r="16" spans="1:23" ht="18" customHeight="1" x14ac:dyDescent="0.3">
      <c r="A16" s="12"/>
      <c r="B16" s="85">
        <v>1</v>
      </c>
      <c r="C16" s="86" t="s">
        <v>29</v>
      </c>
      <c r="D16" s="87">
        <f>'Rekap 29847'!B19</f>
        <v>0</v>
      </c>
      <c r="E16" s="88">
        <f>'Rekap 29847'!C19</f>
        <v>0</v>
      </c>
      <c r="F16" s="99">
        <f>'Rekap 29847'!D19</f>
        <v>0</v>
      </c>
      <c r="G16" s="51">
        <v>6</v>
      </c>
      <c r="H16" s="108"/>
      <c r="I16" s="119"/>
      <c r="J16" s="111">
        <v>0</v>
      </c>
    </row>
    <row r="17" spans="1:26" ht="18" customHeight="1" x14ac:dyDescent="0.3">
      <c r="A17" s="12"/>
      <c r="B17" s="58">
        <v>2</v>
      </c>
      <c r="C17" s="62" t="s">
        <v>30</v>
      </c>
      <c r="D17" s="68">
        <f>'Rekap 29847'!B37</f>
        <v>0</v>
      </c>
      <c r="E17" s="66">
        <f>'Rekap 29847'!C37</f>
        <v>0</v>
      </c>
      <c r="F17" s="71">
        <f>'Rekap 29847'!D37</f>
        <v>0</v>
      </c>
      <c r="G17" s="52">
        <v>7</v>
      </c>
      <c r="H17" s="109" t="s">
        <v>36</v>
      </c>
      <c r="I17" s="119"/>
      <c r="J17" s="112">
        <f>'SO 29847'!Z308</f>
        <v>0</v>
      </c>
    </row>
    <row r="18" spans="1:26" ht="18" customHeight="1" x14ac:dyDescent="0.3">
      <c r="A18" s="12"/>
      <c r="B18" s="59">
        <v>3</v>
      </c>
      <c r="C18" s="63" t="s">
        <v>31</v>
      </c>
      <c r="D18" s="69">
        <f>'Rekap 29847'!B42</f>
        <v>0</v>
      </c>
      <c r="E18" s="67">
        <f>'Rekap 29847'!C42</f>
        <v>0</v>
      </c>
      <c r="F18" s="72">
        <f>'Rekap 29847'!D42</f>
        <v>0</v>
      </c>
      <c r="G18" s="52">
        <v>8</v>
      </c>
      <c r="H18" s="109" t="s">
        <v>37</v>
      </c>
      <c r="I18" s="119"/>
      <c r="J18" s="112">
        <v>0</v>
      </c>
    </row>
    <row r="19" spans="1:26" ht="18" customHeight="1" x14ac:dyDescent="0.3">
      <c r="A19" s="12"/>
      <c r="B19" s="59">
        <v>4</v>
      </c>
      <c r="C19" s="63" t="s">
        <v>32</v>
      </c>
      <c r="D19" s="69"/>
      <c r="E19" s="67"/>
      <c r="F19" s="72"/>
      <c r="G19" s="52">
        <v>9</v>
      </c>
      <c r="H19" s="117"/>
      <c r="I19" s="119"/>
      <c r="J19" s="118"/>
    </row>
    <row r="20" spans="1:26" ht="18" customHeight="1" thickBot="1" x14ac:dyDescent="0.35">
      <c r="A20" s="12"/>
      <c r="B20" s="59">
        <v>5</v>
      </c>
      <c r="C20" s="64" t="s">
        <v>33</v>
      </c>
      <c r="D20" s="70"/>
      <c r="E20" s="92"/>
      <c r="F20" s="100">
        <f>SUM(F16:F19)</f>
        <v>0</v>
      </c>
      <c r="G20" s="52">
        <v>10</v>
      </c>
      <c r="H20" s="109" t="s">
        <v>33</v>
      </c>
      <c r="I20" s="121"/>
      <c r="J20" s="91">
        <f>SUM(J16:J19)</f>
        <v>0</v>
      </c>
    </row>
    <row r="21" spans="1:26" ht="18" customHeight="1" thickTop="1" x14ac:dyDescent="0.3">
      <c r="A21" s="12"/>
      <c r="B21" s="56" t="s">
        <v>45</v>
      </c>
      <c r="C21" s="60" t="s">
        <v>46</v>
      </c>
      <c r="D21" s="65"/>
      <c r="E21" s="18"/>
      <c r="F21" s="90"/>
      <c r="G21" s="56" t="s">
        <v>52</v>
      </c>
      <c r="H21" s="53" t="s">
        <v>46</v>
      </c>
      <c r="I21" s="27"/>
      <c r="J21" s="122"/>
    </row>
    <row r="22" spans="1:26" ht="18" customHeight="1" x14ac:dyDescent="0.3">
      <c r="A22" s="12"/>
      <c r="B22" s="51">
        <v>11</v>
      </c>
      <c r="C22" s="54" t="s">
        <v>47</v>
      </c>
      <c r="D22" s="78"/>
      <c r="E22" s="80" t="s">
        <v>50</v>
      </c>
      <c r="F22" s="71">
        <f>((F16*U22*0)+(F17*V22*0)+(F18*W22*0))/100</f>
        <v>0</v>
      </c>
      <c r="G22" s="51">
        <v>16</v>
      </c>
      <c r="H22" s="108" t="s">
        <v>53</v>
      </c>
      <c r="I22" s="120" t="s">
        <v>50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2"/>
      <c r="B23" s="52">
        <v>12</v>
      </c>
      <c r="C23" s="55" t="s">
        <v>48</v>
      </c>
      <c r="D23" s="57"/>
      <c r="E23" s="80" t="s">
        <v>51</v>
      </c>
      <c r="F23" s="72">
        <f>((F16*U23*0)+(F17*V23*0)+(F18*W23*0))/100</f>
        <v>0</v>
      </c>
      <c r="G23" s="52">
        <v>17</v>
      </c>
      <c r="H23" s="109" t="s">
        <v>54</v>
      </c>
      <c r="I23" s="120" t="s">
        <v>50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2"/>
      <c r="B24" s="52">
        <v>13</v>
      </c>
      <c r="C24" s="55" t="s">
        <v>49</v>
      </c>
      <c r="D24" s="57"/>
      <c r="E24" s="80" t="s">
        <v>50</v>
      </c>
      <c r="F24" s="72">
        <f>((F16*U24*0)+(F17*V24*0)+(F18*W24*0))/100</f>
        <v>0</v>
      </c>
      <c r="G24" s="52">
        <v>18</v>
      </c>
      <c r="H24" s="109" t="s">
        <v>55</v>
      </c>
      <c r="I24" s="120" t="s">
        <v>51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2"/>
      <c r="B25" s="52">
        <v>14</v>
      </c>
      <c r="C25" s="19"/>
      <c r="D25" s="57"/>
      <c r="E25" s="81"/>
      <c r="F25" s="79"/>
      <c r="G25" s="52">
        <v>19</v>
      </c>
      <c r="H25" s="117"/>
      <c r="I25" s="119"/>
      <c r="J25" s="118"/>
    </row>
    <row r="26" spans="1:26" ht="18" customHeight="1" thickBot="1" x14ac:dyDescent="0.35">
      <c r="A26" s="12"/>
      <c r="B26" s="52">
        <v>15</v>
      </c>
      <c r="C26" s="55"/>
      <c r="D26" s="57"/>
      <c r="E26" s="57"/>
      <c r="F26" s="101"/>
      <c r="G26" s="52">
        <v>20</v>
      </c>
      <c r="H26" s="109" t="s">
        <v>33</v>
      </c>
      <c r="I26" s="121"/>
      <c r="J26" s="91">
        <f>SUM(J22:J25)+SUM(F22:F25)</f>
        <v>0</v>
      </c>
    </row>
    <row r="27" spans="1:26" ht="18" customHeight="1" thickTop="1" x14ac:dyDescent="0.3">
      <c r="A27" s="12"/>
      <c r="B27" s="93"/>
      <c r="C27" s="133" t="s">
        <v>61</v>
      </c>
      <c r="D27" s="126"/>
      <c r="E27" s="94"/>
      <c r="F27" s="28"/>
      <c r="G27" s="102" t="s">
        <v>38</v>
      </c>
      <c r="H27" s="96" t="s">
        <v>39</v>
      </c>
      <c r="I27" s="27"/>
      <c r="J27" s="30"/>
    </row>
    <row r="28" spans="1:26" ht="18" customHeight="1" x14ac:dyDescent="0.3">
      <c r="A28" s="12"/>
      <c r="B28" s="25"/>
      <c r="C28" s="124"/>
      <c r="D28" s="127"/>
      <c r="E28" s="21"/>
      <c r="F28" s="12"/>
      <c r="G28" s="103">
        <v>21</v>
      </c>
      <c r="H28" s="107" t="s">
        <v>40</v>
      </c>
      <c r="I28" s="114"/>
      <c r="J28" s="89">
        <f>F20+J20+F26+J26</f>
        <v>0</v>
      </c>
    </row>
    <row r="29" spans="1:26" ht="18" customHeight="1" x14ac:dyDescent="0.3">
      <c r="A29" s="12"/>
      <c r="B29" s="73"/>
      <c r="C29" s="125"/>
      <c r="D29" s="128"/>
      <c r="E29" s="21"/>
      <c r="F29" s="12"/>
      <c r="G29" s="51">
        <v>22</v>
      </c>
      <c r="H29" s="108" t="s">
        <v>41</v>
      </c>
      <c r="I29" s="115">
        <f>J28-SUM('SO 29847'!K9:'SO 29847'!K307)</f>
        <v>0</v>
      </c>
      <c r="J29" s="111">
        <f>ROUND(((ROUND(I29,2)*20)*1/100),2)</f>
        <v>0</v>
      </c>
    </row>
    <row r="30" spans="1:26" ht="18" customHeight="1" x14ac:dyDescent="0.3">
      <c r="A30" s="12"/>
      <c r="B30" s="22"/>
      <c r="C30" s="117"/>
      <c r="D30" s="119"/>
      <c r="E30" s="21"/>
      <c r="F30" s="12"/>
      <c r="G30" s="52">
        <v>23</v>
      </c>
      <c r="H30" s="109" t="s">
        <v>42</v>
      </c>
      <c r="I30" s="80">
        <f>SUM('SO 29847'!K9:'SO 29847'!K307)</f>
        <v>0</v>
      </c>
      <c r="J30" s="112">
        <f>ROUND(((ROUND(I30,2)*0)/100),2)</f>
        <v>0</v>
      </c>
    </row>
    <row r="31" spans="1:26" ht="18" customHeight="1" x14ac:dyDescent="0.3">
      <c r="A31" s="12"/>
      <c r="B31" s="23"/>
      <c r="C31" s="129"/>
      <c r="D31" s="130"/>
      <c r="E31" s="21"/>
      <c r="F31" s="12"/>
      <c r="G31" s="103">
        <v>24</v>
      </c>
      <c r="H31" s="107" t="s">
        <v>43</v>
      </c>
      <c r="I31" s="106"/>
      <c r="J31" s="123">
        <f>SUM(J28:J30)</f>
        <v>0</v>
      </c>
    </row>
    <row r="32" spans="1:26" ht="18" customHeight="1" thickBot="1" x14ac:dyDescent="0.35">
      <c r="A32" s="12"/>
      <c r="B32" s="40"/>
      <c r="C32" s="110"/>
      <c r="D32" s="116"/>
      <c r="E32" s="74"/>
      <c r="F32" s="75"/>
      <c r="G32" s="51" t="s">
        <v>44</v>
      </c>
      <c r="H32" s="110"/>
      <c r="I32" s="116"/>
      <c r="J32" s="113"/>
    </row>
    <row r="33" spans="1:10" ht="18" customHeight="1" thickTop="1" x14ac:dyDescent="0.3">
      <c r="A33" s="12"/>
      <c r="B33" s="93"/>
      <c r="C33" s="94"/>
      <c r="D33" s="131" t="s">
        <v>59</v>
      </c>
      <c r="E33" s="77"/>
      <c r="F33" s="95"/>
      <c r="G33" s="104">
        <v>26</v>
      </c>
      <c r="H33" s="132" t="s">
        <v>60</v>
      </c>
      <c r="I33" s="28"/>
      <c r="J33" s="105"/>
    </row>
    <row r="34" spans="1:10" ht="18" customHeight="1" x14ac:dyDescent="0.3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3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3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3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3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3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5">
      <c r="A40" s="12"/>
      <c r="B40" s="73"/>
      <c r="C40" s="74"/>
      <c r="D40" s="13"/>
      <c r="E40" s="13"/>
      <c r="F40" s="13"/>
      <c r="G40" s="13"/>
      <c r="H40" s="13"/>
      <c r="I40" s="75"/>
      <c r="J40" s="76"/>
    </row>
    <row r="41" spans="1:10" ht="15" thickTop="1" x14ac:dyDescent="0.3">
      <c r="A41" s="12"/>
      <c r="B41" s="77"/>
      <c r="C41" s="77"/>
      <c r="D41" s="77"/>
      <c r="E41" s="77"/>
      <c r="F41" s="77"/>
      <c r="G41" s="77"/>
      <c r="H41" s="77"/>
      <c r="I41" s="77"/>
      <c r="J41" s="7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99"/>
  <sheetViews>
    <sheetView workbookViewId="0">
      <selection activeCell="D40" sqref="D40"/>
    </sheetView>
  </sheetViews>
  <sheetFormatPr defaultColWidth="0" defaultRowHeight="14.4" x14ac:dyDescent="0.3"/>
  <cols>
    <col min="1" max="1" width="40.6640625" customWidth="1"/>
    <col min="2" max="4" width="12.6640625" customWidth="1"/>
    <col min="5" max="6" width="15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3" t="s">
        <v>22</v>
      </c>
      <c r="B1" s="214"/>
      <c r="C1" s="214"/>
      <c r="D1" s="215"/>
      <c r="E1" s="136" t="s">
        <v>19</v>
      </c>
      <c r="F1" s="135"/>
      <c r="W1">
        <v>30.126000000000001</v>
      </c>
    </row>
    <row r="2" spans="1:26" ht="20.100000000000001" customHeight="1" x14ac:dyDescent="0.3">
      <c r="A2" s="213" t="s">
        <v>23</v>
      </c>
      <c r="B2" s="214"/>
      <c r="C2" s="214"/>
      <c r="D2" s="215"/>
      <c r="E2" s="136" t="s">
        <v>17</v>
      </c>
      <c r="F2" s="135"/>
    </row>
    <row r="3" spans="1:26" ht="20.100000000000001" customHeight="1" x14ac:dyDescent="0.3">
      <c r="A3" s="213" t="s">
        <v>24</v>
      </c>
      <c r="B3" s="214"/>
      <c r="C3" s="214"/>
      <c r="D3" s="215"/>
      <c r="E3" s="136" t="s">
        <v>65</v>
      </c>
      <c r="F3" s="135"/>
    </row>
    <row r="4" spans="1:26" x14ac:dyDescent="0.3">
      <c r="A4" s="137" t="s">
        <v>1</v>
      </c>
      <c r="B4" s="134"/>
      <c r="C4" s="134"/>
      <c r="D4" s="134"/>
      <c r="E4" s="134"/>
      <c r="F4" s="134"/>
    </row>
    <row r="5" spans="1:26" x14ac:dyDescent="0.3">
      <c r="A5" s="137" t="s">
        <v>727</v>
      </c>
      <c r="B5" s="134"/>
      <c r="C5" s="134"/>
      <c r="D5" s="134"/>
      <c r="E5" s="134"/>
      <c r="F5" s="134"/>
    </row>
    <row r="6" spans="1:26" x14ac:dyDescent="0.3">
      <c r="A6" s="134"/>
      <c r="B6" s="134"/>
      <c r="C6" s="134"/>
      <c r="D6" s="134"/>
      <c r="E6" s="134"/>
      <c r="F6" s="134"/>
    </row>
    <row r="7" spans="1:26" x14ac:dyDescent="0.3">
      <c r="A7" s="134"/>
      <c r="B7" s="134"/>
      <c r="C7" s="134"/>
      <c r="D7" s="134"/>
      <c r="E7" s="134"/>
      <c r="F7" s="134"/>
    </row>
    <row r="8" spans="1:26" x14ac:dyDescent="0.3">
      <c r="A8" s="138" t="s">
        <v>66</v>
      </c>
      <c r="B8" s="134"/>
      <c r="C8" s="134"/>
      <c r="D8" s="134"/>
      <c r="E8" s="134"/>
      <c r="F8" s="134"/>
    </row>
    <row r="9" spans="1:26" x14ac:dyDescent="0.3">
      <c r="A9" s="139" t="s">
        <v>62</v>
      </c>
      <c r="B9" s="139" t="s">
        <v>56</v>
      </c>
      <c r="C9" s="139" t="s">
        <v>57</v>
      </c>
      <c r="D9" s="139" t="s">
        <v>33</v>
      </c>
      <c r="E9" s="139" t="s">
        <v>63</v>
      </c>
      <c r="F9" s="139" t="s">
        <v>64</v>
      </c>
    </row>
    <row r="10" spans="1:26" x14ac:dyDescent="0.3">
      <c r="A10" s="146" t="s">
        <v>67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3">
      <c r="A11" s="148" t="s">
        <v>68</v>
      </c>
      <c r="B11" s="149">
        <f>'SO 29847'!L18</f>
        <v>0</v>
      </c>
      <c r="C11" s="149">
        <f>'SO 29847'!M18</f>
        <v>0</v>
      </c>
      <c r="D11" s="149">
        <f>'SO 29847'!I18</f>
        <v>0</v>
      </c>
      <c r="E11" s="150">
        <f>'SO 29847'!S18</f>
        <v>0</v>
      </c>
      <c r="F11" s="150">
        <f>'SO 29847'!V18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3">
      <c r="A12" s="148" t="s">
        <v>69</v>
      </c>
      <c r="B12" s="149">
        <f>'SO 29847'!L23</f>
        <v>0</v>
      </c>
      <c r="C12" s="149">
        <f>'SO 29847'!M23</f>
        <v>0</v>
      </c>
      <c r="D12" s="149">
        <f>'SO 29847'!I23</f>
        <v>0</v>
      </c>
      <c r="E12" s="150">
        <f>'SO 29847'!S23</f>
        <v>0</v>
      </c>
      <c r="F12" s="150">
        <f>'SO 29847'!V23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3">
      <c r="A13" s="148" t="s">
        <v>70</v>
      </c>
      <c r="B13" s="149">
        <f>'SO 29847'!L46</f>
        <v>0</v>
      </c>
      <c r="C13" s="149">
        <f>'SO 29847'!M46</f>
        <v>0</v>
      </c>
      <c r="D13" s="149">
        <f>'SO 29847'!I46</f>
        <v>0</v>
      </c>
      <c r="E13" s="150">
        <f>'SO 29847'!S46</f>
        <v>56.89</v>
      </c>
      <c r="F13" s="150">
        <f>'SO 29847'!V46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3">
      <c r="A14" s="148" t="s">
        <v>71</v>
      </c>
      <c r="B14" s="149">
        <f>'SO 29847'!L59</f>
        <v>0</v>
      </c>
      <c r="C14" s="149">
        <f>'SO 29847'!M59</f>
        <v>0</v>
      </c>
      <c r="D14" s="149">
        <f>'SO 29847'!I59</f>
        <v>0</v>
      </c>
      <c r="E14" s="150">
        <f>'SO 29847'!S59</f>
        <v>13.73</v>
      </c>
      <c r="F14" s="150">
        <f>'SO 29847'!V59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3">
      <c r="A15" s="148" t="s">
        <v>72</v>
      </c>
      <c r="B15" s="149">
        <f>'SO 29847'!L63</f>
        <v>0</v>
      </c>
      <c r="C15" s="149">
        <f>'SO 29847'!M63</f>
        <v>0</v>
      </c>
      <c r="D15" s="149">
        <f>'SO 29847'!I63</f>
        <v>0</v>
      </c>
      <c r="E15" s="150">
        <f>'SO 29847'!S63</f>
        <v>0</v>
      </c>
      <c r="F15" s="150">
        <f>'SO 29847'!V63</f>
        <v>0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3">
      <c r="A16" s="148" t="s">
        <v>73</v>
      </c>
      <c r="B16" s="149">
        <f>'SO 29847'!L95</f>
        <v>0</v>
      </c>
      <c r="C16" s="149">
        <f>'SO 29847'!M95</f>
        <v>0</v>
      </c>
      <c r="D16" s="149">
        <f>'SO 29847'!I95</f>
        <v>0</v>
      </c>
      <c r="E16" s="150">
        <f>'SO 29847'!S95</f>
        <v>130.96</v>
      </c>
      <c r="F16" s="150">
        <f>'SO 29847'!V95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3">
      <c r="A17" s="148" t="s">
        <v>74</v>
      </c>
      <c r="B17" s="149">
        <f>'SO 29847'!L141</f>
        <v>0</v>
      </c>
      <c r="C17" s="149">
        <f>'SO 29847'!M141</f>
        <v>0</v>
      </c>
      <c r="D17" s="149">
        <f>'SO 29847'!I141</f>
        <v>0</v>
      </c>
      <c r="E17" s="150">
        <f>'SO 29847'!S141</f>
        <v>16.73</v>
      </c>
      <c r="F17" s="150">
        <f>'SO 29847'!V141</f>
        <v>0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3">
      <c r="A18" s="148" t="s">
        <v>75</v>
      </c>
      <c r="B18" s="149">
        <f>'SO 29847'!L145</f>
        <v>0</v>
      </c>
      <c r="C18" s="149">
        <f>'SO 29847'!M145</f>
        <v>0</v>
      </c>
      <c r="D18" s="149">
        <f>'SO 29847'!I145</f>
        <v>0</v>
      </c>
      <c r="E18" s="150">
        <f>'SO 29847'!S145</f>
        <v>0</v>
      </c>
      <c r="F18" s="150">
        <f>'SO 29847'!V145</f>
        <v>0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x14ac:dyDescent="0.3">
      <c r="A19" s="2" t="s">
        <v>67</v>
      </c>
      <c r="B19" s="151">
        <f>'SO 29847'!L147</f>
        <v>0</v>
      </c>
      <c r="C19" s="151">
        <f>'SO 29847'!M147</f>
        <v>0</v>
      </c>
      <c r="D19" s="151">
        <f>'SO 29847'!I147</f>
        <v>0</v>
      </c>
      <c r="E19" s="152">
        <f>'SO 29847'!S147</f>
        <v>218.31</v>
      </c>
      <c r="F19" s="152">
        <f>'SO 29847'!V147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3">
      <c r="A20" s="1"/>
      <c r="B20" s="141"/>
      <c r="C20" s="141"/>
      <c r="D20" s="141"/>
      <c r="E20" s="140"/>
      <c r="F20" s="140"/>
    </row>
    <row r="21" spans="1:26" x14ac:dyDescent="0.3">
      <c r="A21" s="2" t="s">
        <v>76</v>
      </c>
      <c r="B21" s="151"/>
      <c r="C21" s="149"/>
      <c r="D21" s="149"/>
      <c r="E21" s="150"/>
      <c r="F21" s="150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3">
      <c r="A22" s="148" t="s">
        <v>77</v>
      </c>
      <c r="B22" s="149">
        <f>'SO 29847'!L154</f>
        <v>0</v>
      </c>
      <c r="C22" s="149">
        <f>'SO 29847'!M154</f>
        <v>0</v>
      </c>
      <c r="D22" s="149">
        <f>'SO 29847'!I154</f>
        <v>0</v>
      </c>
      <c r="E22" s="150">
        <f>'SO 29847'!S154</f>
        <v>0.15</v>
      </c>
      <c r="F22" s="150">
        <f>'SO 29847'!V154</f>
        <v>0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x14ac:dyDescent="0.3">
      <c r="A23" s="148" t="s">
        <v>78</v>
      </c>
      <c r="B23" s="149">
        <f>'SO 29847'!L160</f>
        <v>0</v>
      </c>
      <c r="C23" s="149">
        <f>'SO 29847'!M160</f>
        <v>0</v>
      </c>
      <c r="D23" s="149">
        <f>'SO 29847'!I160</f>
        <v>0</v>
      </c>
      <c r="E23" s="150">
        <f>'SO 29847'!S160</f>
        <v>0.69</v>
      </c>
      <c r="F23" s="150">
        <f>'SO 29847'!V160</f>
        <v>0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3">
      <c r="A24" s="148" t="s">
        <v>79</v>
      </c>
      <c r="B24" s="149">
        <f>'SO 29847'!L170</f>
        <v>0</v>
      </c>
      <c r="C24" s="149">
        <f>'SO 29847'!M170</f>
        <v>0</v>
      </c>
      <c r="D24" s="149">
        <f>'SO 29847'!I170</f>
        <v>0</v>
      </c>
      <c r="E24" s="150">
        <f>'SO 29847'!S170</f>
        <v>0.33</v>
      </c>
      <c r="F24" s="150">
        <f>'SO 29847'!V170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3">
      <c r="A25" s="148" t="s">
        <v>728</v>
      </c>
      <c r="B25" s="149">
        <f>'SO 29847'!L175</f>
        <v>0</v>
      </c>
      <c r="C25" s="149">
        <f>'SO 29847'!M175</f>
        <v>0</v>
      </c>
      <c r="D25" s="149">
        <f>'SO 29847'!I175</f>
        <v>0</v>
      </c>
      <c r="E25" s="150">
        <f>'SO 29847'!S175</f>
        <v>0.01</v>
      </c>
      <c r="F25" s="150">
        <f>'SO 29847'!V175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3">
      <c r="A26" s="148" t="s">
        <v>80</v>
      </c>
      <c r="B26" s="149">
        <f>'SO 29847'!L179</f>
        <v>0</v>
      </c>
      <c r="C26" s="149">
        <f>'SO 29847'!M179</f>
        <v>0</v>
      </c>
      <c r="D26" s="149">
        <f>'SO 29847'!I179</f>
        <v>0</v>
      </c>
      <c r="E26" s="150">
        <f>'SO 29847'!S179</f>
        <v>0</v>
      </c>
      <c r="F26" s="150">
        <f>'SO 29847'!V179</f>
        <v>0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 x14ac:dyDescent="0.3">
      <c r="A27" s="148" t="s">
        <v>81</v>
      </c>
      <c r="B27" s="149">
        <f>'SO 29847'!L183</f>
        <v>0</v>
      </c>
      <c r="C27" s="149">
        <f>'SO 29847'!M183</f>
        <v>0</v>
      </c>
      <c r="D27" s="149">
        <f>'SO 29847'!I183</f>
        <v>0</v>
      </c>
      <c r="E27" s="150">
        <f>'SO 29847'!S183</f>
        <v>0</v>
      </c>
      <c r="F27" s="150">
        <f>'SO 29847'!V183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3">
      <c r="A28" s="148" t="s">
        <v>82</v>
      </c>
      <c r="B28" s="149">
        <f>'SO 29847'!L189</f>
        <v>0</v>
      </c>
      <c r="C28" s="149">
        <f>'SO 29847'!M189</f>
        <v>0</v>
      </c>
      <c r="D28" s="149">
        <f>'SO 29847'!I189</f>
        <v>0</v>
      </c>
      <c r="E28" s="150">
        <f>'SO 29847'!S189</f>
        <v>0.39</v>
      </c>
      <c r="F28" s="150">
        <f>'SO 29847'!V189</f>
        <v>0</v>
      </c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</row>
    <row r="29" spans="1:26" x14ac:dyDescent="0.3">
      <c r="A29" s="148" t="s">
        <v>83</v>
      </c>
      <c r="B29" s="149">
        <f>'SO 29847'!L196</f>
        <v>0</v>
      </c>
      <c r="C29" s="149">
        <f>'SO 29847'!M196</f>
        <v>0</v>
      </c>
      <c r="D29" s="149">
        <f>'SO 29847'!I196</f>
        <v>0</v>
      </c>
      <c r="E29" s="150">
        <f>'SO 29847'!S196</f>
        <v>2.2400000000000002</v>
      </c>
      <c r="F29" s="150">
        <f>'SO 29847'!V196</f>
        <v>0</v>
      </c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</row>
    <row r="30" spans="1:26" x14ac:dyDescent="0.3">
      <c r="A30" s="148" t="s">
        <v>84</v>
      </c>
      <c r="B30" s="149">
        <f>'SO 29847'!L205</f>
        <v>0</v>
      </c>
      <c r="C30" s="149">
        <f>'SO 29847'!M205</f>
        <v>0</v>
      </c>
      <c r="D30" s="149">
        <f>'SO 29847'!I205</f>
        <v>0</v>
      </c>
      <c r="E30" s="150">
        <f>'SO 29847'!S205</f>
        <v>0.48</v>
      </c>
      <c r="F30" s="150">
        <f>'SO 29847'!V205</f>
        <v>0</v>
      </c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</row>
    <row r="31" spans="1:26" x14ac:dyDescent="0.3">
      <c r="A31" s="148" t="s">
        <v>85</v>
      </c>
      <c r="B31" s="149">
        <f>'SO 29847'!L229</f>
        <v>0</v>
      </c>
      <c r="C31" s="149">
        <f>'SO 29847'!M229</f>
        <v>0</v>
      </c>
      <c r="D31" s="149">
        <f>'SO 29847'!I229</f>
        <v>0</v>
      </c>
      <c r="E31" s="150">
        <f>'SO 29847'!S229</f>
        <v>0.04</v>
      </c>
      <c r="F31" s="150">
        <f>'SO 29847'!V229</f>
        <v>0</v>
      </c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 spans="1:26" x14ac:dyDescent="0.3">
      <c r="A32" s="148" t="s">
        <v>86</v>
      </c>
      <c r="B32" s="149">
        <f>'SO 29847'!L265</f>
        <v>0</v>
      </c>
      <c r="C32" s="149">
        <f>'SO 29847'!M265</f>
        <v>0</v>
      </c>
      <c r="D32" s="149">
        <f>'SO 29847'!I265</f>
        <v>0</v>
      </c>
      <c r="E32" s="150">
        <f>'SO 29847'!S265</f>
        <v>1.2</v>
      </c>
      <c r="F32" s="150">
        <f>'SO 29847'!V265</f>
        <v>0</v>
      </c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</row>
    <row r="33" spans="1:26" x14ac:dyDescent="0.3">
      <c r="A33" s="148" t="s">
        <v>87</v>
      </c>
      <c r="B33" s="149">
        <f>'SO 29847'!L274</f>
        <v>0</v>
      </c>
      <c r="C33" s="149">
        <f>'SO 29847'!M274</f>
        <v>0</v>
      </c>
      <c r="D33" s="149">
        <f>'SO 29847'!I274</f>
        <v>0</v>
      </c>
      <c r="E33" s="150">
        <f>'SO 29847'!S274</f>
        <v>0.4</v>
      </c>
      <c r="F33" s="150">
        <f>'SO 29847'!V274</f>
        <v>0</v>
      </c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 spans="1:26" x14ac:dyDescent="0.3">
      <c r="A34" s="148" t="s">
        <v>90</v>
      </c>
      <c r="B34" s="149">
        <f>'SO 29847'!L281</f>
        <v>0</v>
      </c>
      <c r="C34" s="149">
        <f>'SO 29847'!M281</f>
        <v>0</v>
      </c>
      <c r="D34" s="149">
        <f>'SO 29847'!I281</f>
        <v>0</v>
      </c>
      <c r="E34" s="150">
        <f>'SO 29847'!S281</f>
        <v>0.25</v>
      </c>
      <c r="F34" s="150">
        <f>'SO 29847'!V281</f>
        <v>0</v>
      </c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 x14ac:dyDescent="0.3">
      <c r="A35" s="148" t="s">
        <v>91</v>
      </c>
      <c r="B35" s="149">
        <f>'SO 29847'!L287</f>
        <v>0</v>
      </c>
      <c r="C35" s="149">
        <f>'SO 29847'!M287</f>
        <v>0</v>
      </c>
      <c r="D35" s="149">
        <f>'SO 29847'!I287</f>
        <v>0</v>
      </c>
      <c r="E35" s="150">
        <f>'SO 29847'!S287</f>
        <v>0.28000000000000003</v>
      </c>
      <c r="F35" s="150">
        <f>'SO 29847'!V287</f>
        <v>0</v>
      </c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 spans="1:26" x14ac:dyDescent="0.3">
      <c r="A36" s="148" t="s">
        <v>92</v>
      </c>
      <c r="B36" s="149">
        <f>'SO 29847'!L294</f>
        <v>0</v>
      </c>
      <c r="C36" s="149">
        <f>'SO 29847'!M294</f>
        <v>0</v>
      </c>
      <c r="D36" s="149">
        <f>'SO 29847'!I294</f>
        <v>0</v>
      </c>
      <c r="E36" s="150">
        <f>'SO 29847'!S294</f>
        <v>0.46</v>
      </c>
      <c r="F36" s="150">
        <f>'SO 29847'!V294</f>
        <v>0</v>
      </c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 x14ac:dyDescent="0.3">
      <c r="A37" s="2" t="s">
        <v>76</v>
      </c>
      <c r="B37" s="151">
        <f>'SO 29847'!L296</f>
        <v>0</v>
      </c>
      <c r="C37" s="151">
        <f>'SO 29847'!M296</f>
        <v>0</v>
      </c>
      <c r="D37" s="151">
        <f>'SO 29847'!I296</f>
        <v>0</v>
      </c>
      <c r="E37" s="152">
        <f>'SO 29847'!S296</f>
        <v>6.92</v>
      </c>
      <c r="F37" s="152">
        <f>'SO 29847'!V296</f>
        <v>0</v>
      </c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  <row r="38" spans="1:26" x14ac:dyDescent="0.3">
      <c r="A38" s="1"/>
      <c r="B38" s="141"/>
      <c r="C38" s="141"/>
      <c r="D38" s="141"/>
      <c r="E38" s="140"/>
      <c r="F38" s="140"/>
    </row>
    <row r="39" spans="1:26" x14ac:dyDescent="0.3">
      <c r="A39" s="2" t="s">
        <v>94</v>
      </c>
      <c r="B39" s="151"/>
      <c r="C39" s="149"/>
      <c r="D39" s="149"/>
      <c r="E39" s="150"/>
      <c r="F39" s="150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</row>
    <row r="40" spans="1:26" x14ac:dyDescent="0.3">
      <c r="A40" s="148" t="s">
        <v>95</v>
      </c>
      <c r="B40" s="149">
        <f>'SO 29847'!L301</f>
        <v>0</v>
      </c>
      <c r="C40" s="149">
        <f>'SO 29847'!M301</f>
        <v>0</v>
      </c>
      <c r="D40" s="149">
        <f>'SO 29847'!I301</f>
        <v>0</v>
      </c>
      <c r="E40" s="150">
        <f>'SO 29847'!S301</f>
        <v>0</v>
      </c>
      <c r="F40" s="150">
        <f>'SO 29847'!V301</f>
        <v>0</v>
      </c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</row>
    <row r="41" spans="1:26" x14ac:dyDescent="0.3">
      <c r="A41" s="148" t="s">
        <v>96</v>
      </c>
      <c r="B41" s="149">
        <f>'SO 29847'!L305</f>
        <v>0</v>
      </c>
      <c r="C41" s="149">
        <f>'SO 29847'!M305</f>
        <v>0</v>
      </c>
      <c r="D41" s="149">
        <f>'SO 29847'!I305</f>
        <v>0</v>
      </c>
      <c r="E41" s="150">
        <f>'SO 29847'!S305</f>
        <v>0</v>
      </c>
      <c r="F41" s="150">
        <f>'SO 29847'!V305</f>
        <v>0</v>
      </c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</row>
    <row r="42" spans="1:26" x14ac:dyDescent="0.3">
      <c r="A42" s="2" t="s">
        <v>94</v>
      </c>
      <c r="B42" s="151">
        <f>'SO 29847'!L307</f>
        <v>0</v>
      </c>
      <c r="C42" s="151">
        <f>'SO 29847'!M307</f>
        <v>0</v>
      </c>
      <c r="D42" s="151">
        <f>'SO 29847'!I307</f>
        <v>0</v>
      </c>
      <c r="E42" s="152">
        <f>'SO 29847'!S307</f>
        <v>0</v>
      </c>
      <c r="F42" s="152">
        <f>'SO 29847'!V307</f>
        <v>0</v>
      </c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</row>
    <row r="43" spans="1:26" x14ac:dyDescent="0.3">
      <c r="A43" s="1"/>
      <c r="B43" s="141"/>
      <c r="C43" s="141"/>
      <c r="D43" s="141"/>
      <c r="E43" s="140"/>
      <c r="F43" s="140"/>
    </row>
    <row r="44" spans="1:26" x14ac:dyDescent="0.3">
      <c r="A44" s="2" t="s">
        <v>97</v>
      </c>
      <c r="B44" s="151">
        <f>'SO 29847'!L308</f>
        <v>0</v>
      </c>
      <c r="C44" s="151">
        <f>'SO 29847'!M308</f>
        <v>0</v>
      </c>
      <c r="D44" s="151">
        <f>'SO 29847'!I308</f>
        <v>0</v>
      </c>
      <c r="E44" s="152">
        <f>'SO 29847'!S308</f>
        <v>225.23</v>
      </c>
      <c r="F44" s="152">
        <f>'SO 29847'!V308</f>
        <v>0</v>
      </c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</row>
    <row r="45" spans="1:26" x14ac:dyDescent="0.3">
      <c r="A45" s="1"/>
      <c r="B45" s="141"/>
      <c r="C45" s="141"/>
      <c r="D45" s="141"/>
      <c r="E45" s="140"/>
      <c r="F45" s="140"/>
    </row>
    <row r="46" spans="1:26" x14ac:dyDescent="0.3">
      <c r="A46" s="1"/>
      <c r="B46" s="141"/>
      <c r="C46" s="141"/>
      <c r="D46" s="141"/>
      <c r="E46" s="140"/>
      <c r="F46" s="140"/>
    </row>
    <row r="47" spans="1:26" x14ac:dyDescent="0.3">
      <c r="A47" s="1"/>
      <c r="B47" s="141"/>
      <c r="C47" s="141"/>
      <c r="D47" s="141"/>
      <c r="E47" s="140"/>
      <c r="F47" s="140"/>
    </row>
    <row r="48" spans="1:26" x14ac:dyDescent="0.3">
      <c r="A48" s="1"/>
      <c r="B48" s="141"/>
      <c r="C48" s="141"/>
      <c r="D48" s="141"/>
      <c r="E48" s="140"/>
      <c r="F48" s="140"/>
    </row>
    <row r="49" spans="1:6" x14ac:dyDescent="0.3">
      <c r="A49" s="1"/>
      <c r="B49" s="141"/>
      <c r="C49" s="141"/>
      <c r="D49" s="141"/>
      <c r="E49" s="140"/>
      <c r="F49" s="140"/>
    </row>
    <row r="50" spans="1:6" x14ac:dyDescent="0.3">
      <c r="A50" s="1"/>
      <c r="B50" s="141"/>
      <c r="C50" s="141"/>
      <c r="D50" s="141"/>
      <c r="E50" s="140"/>
      <c r="F50" s="140"/>
    </row>
    <row r="51" spans="1:6" x14ac:dyDescent="0.3">
      <c r="A51" s="1"/>
      <c r="B51" s="141"/>
      <c r="C51" s="141"/>
      <c r="D51" s="141"/>
      <c r="E51" s="140"/>
      <c r="F51" s="140"/>
    </row>
    <row r="52" spans="1:6" x14ac:dyDescent="0.3">
      <c r="A52" s="1"/>
      <c r="B52" s="141"/>
      <c r="C52" s="141"/>
      <c r="D52" s="141"/>
      <c r="E52" s="140"/>
      <c r="F52" s="140"/>
    </row>
    <row r="53" spans="1:6" x14ac:dyDescent="0.3">
      <c r="A53" s="1"/>
      <c r="B53" s="141"/>
      <c r="C53" s="141"/>
      <c r="D53" s="141"/>
      <c r="E53" s="140"/>
      <c r="F53" s="140"/>
    </row>
    <row r="54" spans="1:6" x14ac:dyDescent="0.3">
      <c r="A54" s="1"/>
      <c r="B54" s="141"/>
      <c r="C54" s="141"/>
      <c r="D54" s="141"/>
      <c r="E54" s="140"/>
      <c r="F54" s="140"/>
    </row>
    <row r="55" spans="1:6" x14ac:dyDescent="0.3">
      <c r="A55" s="1"/>
      <c r="B55" s="141"/>
      <c r="C55" s="141"/>
      <c r="D55" s="141"/>
      <c r="E55" s="140"/>
      <c r="F55" s="140"/>
    </row>
    <row r="56" spans="1:6" x14ac:dyDescent="0.3">
      <c r="A56" s="1"/>
      <c r="B56" s="141"/>
      <c r="C56" s="141"/>
      <c r="D56" s="141"/>
      <c r="E56" s="140"/>
      <c r="F56" s="140"/>
    </row>
    <row r="57" spans="1:6" x14ac:dyDescent="0.3">
      <c r="A57" s="1"/>
      <c r="B57" s="141"/>
      <c r="C57" s="141"/>
      <c r="D57" s="141"/>
      <c r="E57" s="140"/>
      <c r="F57" s="140"/>
    </row>
    <row r="58" spans="1:6" x14ac:dyDescent="0.3">
      <c r="A58" s="1"/>
      <c r="B58" s="141"/>
      <c r="C58" s="141"/>
      <c r="D58" s="141"/>
      <c r="E58" s="140"/>
      <c r="F58" s="140"/>
    </row>
    <row r="59" spans="1:6" x14ac:dyDescent="0.3">
      <c r="A59" s="1"/>
      <c r="B59" s="141"/>
      <c r="C59" s="141"/>
      <c r="D59" s="141"/>
      <c r="E59" s="140"/>
      <c r="F59" s="140"/>
    </row>
    <row r="60" spans="1:6" x14ac:dyDescent="0.3">
      <c r="A60" s="1"/>
      <c r="B60" s="141"/>
      <c r="C60" s="141"/>
      <c r="D60" s="141"/>
      <c r="E60" s="140"/>
      <c r="F60" s="140"/>
    </row>
    <row r="61" spans="1:6" x14ac:dyDescent="0.3">
      <c r="A61" s="1"/>
      <c r="B61" s="141"/>
      <c r="C61" s="141"/>
      <c r="D61" s="141"/>
      <c r="E61" s="140"/>
      <c r="F61" s="140"/>
    </row>
    <row r="62" spans="1:6" x14ac:dyDescent="0.3">
      <c r="A62" s="1"/>
      <c r="B62" s="141"/>
      <c r="C62" s="141"/>
      <c r="D62" s="141"/>
      <c r="E62" s="140"/>
      <c r="F62" s="140"/>
    </row>
    <row r="63" spans="1:6" x14ac:dyDescent="0.3">
      <c r="A63" s="1"/>
      <c r="B63" s="141"/>
      <c r="C63" s="141"/>
      <c r="D63" s="141"/>
      <c r="E63" s="140"/>
      <c r="F63" s="140"/>
    </row>
    <row r="64" spans="1:6" x14ac:dyDescent="0.3">
      <c r="A64" s="1"/>
      <c r="B64" s="141"/>
      <c r="C64" s="141"/>
      <c r="D64" s="141"/>
      <c r="E64" s="140"/>
      <c r="F64" s="140"/>
    </row>
    <row r="65" spans="1:6" x14ac:dyDescent="0.3">
      <c r="A65" s="1"/>
      <c r="B65" s="141"/>
      <c r="C65" s="141"/>
      <c r="D65" s="141"/>
      <c r="E65" s="140"/>
      <c r="F65" s="140"/>
    </row>
    <row r="66" spans="1:6" x14ac:dyDescent="0.3">
      <c r="A66" s="1"/>
      <c r="B66" s="141"/>
      <c r="C66" s="141"/>
      <c r="D66" s="141"/>
      <c r="E66" s="140"/>
      <c r="F66" s="140"/>
    </row>
    <row r="67" spans="1:6" x14ac:dyDescent="0.3">
      <c r="A67" s="1"/>
      <c r="B67" s="141"/>
      <c r="C67" s="141"/>
      <c r="D67" s="141"/>
      <c r="E67" s="140"/>
      <c r="F67" s="140"/>
    </row>
    <row r="68" spans="1:6" x14ac:dyDescent="0.3">
      <c r="A68" s="1"/>
      <c r="B68" s="141"/>
      <c r="C68" s="141"/>
      <c r="D68" s="141"/>
      <c r="E68" s="140"/>
      <c r="F68" s="140"/>
    </row>
    <row r="69" spans="1:6" x14ac:dyDescent="0.3">
      <c r="A69" s="1"/>
      <c r="B69" s="141"/>
      <c r="C69" s="141"/>
      <c r="D69" s="141"/>
      <c r="E69" s="140"/>
      <c r="F69" s="140"/>
    </row>
    <row r="70" spans="1:6" x14ac:dyDescent="0.3">
      <c r="A70" s="1"/>
      <c r="B70" s="141"/>
      <c r="C70" s="141"/>
      <c r="D70" s="141"/>
      <c r="E70" s="140"/>
      <c r="F70" s="140"/>
    </row>
    <row r="71" spans="1:6" x14ac:dyDescent="0.3">
      <c r="A71" s="1"/>
      <c r="B71" s="141"/>
      <c r="C71" s="141"/>
      <c r="D71" s="141"/>
      <c r="E71" s="140"/>
      <c r="F71" s="140"/>
    </row>
    <row r="72" spans="1:6" x14ac:dyDescent="0.3">
      <c r="A72" s="1"/>
      <c r="B72" s="141"/>
      <c r="C72" s="141"/>
      <c r="D72" s="141"/>
      <c r="E72" s="140"/>
      <c r="F72" s="140"/>
    </row>
    <row r="73" spans="1:6" x14ac:dyDescent="0.3">
      <c r="A73" s="1"/>
      <c r="B73" s="141"/>
      <c r="C73" s="141"/>
      <c r="D73" s="141"/>
      <c r="E73" s="140"/>
      <c r="F73" s="140"/>
    </row>
    <row r="74" spans="1:6" x14ac:dyDescent="0.3">
      <c r="A74" s="1"/>
      <c r="B74" s="141"/>
      <c r="C74" s="141"/>
      <c r="D74" s="141"/>
      <c r="E74" s="140"/>
      <c r="F74" s="140"/>
    </row>
    <row r="75" spans="1:6" x14ac:dyDescent="0.3">
      <c r="A75" s="1"/>
      <c r="B75" s="141"/>
      <c r="C75" s="141"/>
      <c r="D75" s="141"/>
      <c r="E75" s="140"/>
      <c r="F75" s="140"/>
    </row>
    <row r="76" spans="1:6" x14ac:dyDescent="0.3">
      <c r="A76" s="1"/>
      <c r="B76" s="141"/>
      <c r="C76" s="141"/>
      <c r="D76" s="141"/>
      <c r="E76" s="140"/>
      <c r="F76" s="140"/>
    </row>
    <row r="77" spans="1:6" x14ac:dyDescent="0.3">
      <c r="A77" s="1"/>
      <c r="B77" s="141"/>
      <c r="C77" s="141"/>
      <c r="D77" s="141"/>
      <c r="E77" s="140"/>
      <c r="F77" s="140"/>
    </row>
    <row r="78" spans="1:6" x14ac:dyDescent="0.3">
      <c r="A78" s="1"/>
      <c r="B78" s="141"/>
      <c r="C78" s="141"/>
      <c r="D78" s="141"/>
      <c r="E78" s="140"/>
      <c r="F78" s="140"/>
    </row>
    <row r="79" spans="1:6" x14ac:dyDescent="0.3">
      <c r="A79" s="1"/>
      <c r="B79" s="141"/>
      <c r="C79" s="141"/>
      <c r="D79" s="141"/>
      <c r="E79" s="140"/>
      <c r="F79" s="140"/>
    </row>
    <row r="80" spans="1:6" x14ac:dyDescent="0.3">
      <c r="A80" s="1"/>
      <c r="B80" s="141"/>
      <c r="C80" s="141"/>
      <c r="D80" s="141"/>
      <c r="E80" s="140"/>
      <c r="F80" s="140"/>
    </row>
    <row r="81" spans="1:6" x14ac:dyDescent="0.3">
      <c r="A81" s="1"/>
      <c r="B81" s="141"/>
      <c r="C81" s="141"/>
      <c r="D81" s="141"/>
      <c r="E81" s="140"/>
      <c r="F81" s="140"/>
    </row>
    <row r="82" spans="1:6" x14ac:dyDescent="0.3">
      <c r="A82" s="1"/>
      <c r="B82" s="141"/>
      <c r="C82" s="141"/>
      <c r="D82" s="141"/>
      <c r="E82" s="140"/>
      <c r="F82" s="140"/>
    </row>
    <row r="83" spans="1:6" x14ac:dyDescent="0.3">
      <c r="A83" s="1"/>
      <c r="B83" s="141"/>
      <c r="C83" s="141"/>
      <c r="D83" s="141"/>
      <c r="E83" s="140"/>
      <c r="F83" s="140"/>
    </row>
    <row r="84" spans="1:6" x14ac:dyDescent="0.3">
      <c r="A84" s="1"/>
      <c r="B84" s="141"/>
      <c r="C84" s="141"/>
      <c r="D84" s="141"/>
      <c r="E84" s="140"/>
      <c r="F84" s="140"/>
    </row>
    <row r="85" spans="1:6" x14ac:dyDescent="0.3">
      <c r="A85" s="1"/>
      <c r="B85" s="141"/>
      <c r="C85" s="141"/>
      <c r="D85" s="141"/>
      <c r="E85" s="140"/>
      <c r="F85" s="140"/>
    </row>
    <row r="86" spans="1:6" x14ac:dyDescent="0.3">
      <c r="A86" s="1"/>
      <c r="B86" s="141"/>
      <c r="C86" s="141"/>
      <c r="D86" s="141"/>
      <c r="E86" s="140"/>
      <c r="F86" s="140"/>
    </row>
    <row r="87" spans="1:6" x14ac:dyDescent="0.3">
      <c r="A87" s="1"/>
      <c r="B87" s="141"/>
      <c r="C87" s="141"/>
      <c r="D87" s="141"/>
      <c r="E87" s="140"/>
      <c r="F87" s="140"/>
    </row>
    <row r="88" spans="1:6" x14ac:dyDescent="0.3">
      <c r="A88" s="1"/>
      <c r="B88" s="141"/>
      <c r="C88" s="141"/>
      <c r="D88" s="141"/>
      <c r="E88" s="140"/>
      <c r="F88" s="140"/>
    </row>
    <row r="89" spans="1:6" x14ac:dyDescent="0.3">
      <c r="A89" s="1"/>
      <c r="B89" s="141"/>
      <c r="C89" s="141"/>
      <c r="D89" s="141"/>
      <c r="E89" s="140"/>
      <c r="F89" s="140"/>
    </row>
    <row r="90" spans="1:6" x14ac:dyDescent="0.3">
      <c r="A90" s="1"/>
      <c r="B90" s="141"/>
      <c r="C90" s="141"/>
      <c r="D90" s="141"/>
      <c r="E90" s="140"/>
      <c r="F90" s="140"/>
    </row>
    <row r="91" spans="1:6" x14ac:dyDescent="0.3">
      <c r="A91" s="1"/>
      <c r="B91" s="141"/>
      <c r="C91" s="141"/>
      <c r="D91" s="141"/>
      <c r="E91" s="140"/>
      <c r="F91" s="140"/>
    </row>
    <row r="92" spans="1:6" x14ac:dyDescent="0.3">
      <c r="A92" s="1"/>
      <c r="B92" s="141"/>
      <c r="C92" s="141"/>
      <c r="D92" s="141"/>
      <c r="E92" s="140"/>
      <c r="F92" s="140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08"/>
  <sheetViews>
    <sheetView topLeftCell="B1" zoomScale="80" zoomScaleNormal="80" workbookViewId="0">
      <pane ySplit="8" topLeftCell="A289" activePane="bottomLeft" state="frozen"/>
      <selection pane="bottomLeft" activeCell="G300" sqref="G300"/>
    </sheetView>
  </sheetViews>
  <sheetFormatPr defaultColWidth="0" defaultRowHeight="14.4" x14ac:dyDescent="0.3"/>
  <cols>
    <col min="1" max="1" width="4.6640625" hidden="1" customWidth="1"/>
    <col min="2" max="2" width="5.6640625" customWidth="1"/>
    <col min="3" max="3" width="12.6640625" customWidth="1"/>
    <col min="4" max="4" width="44.6640625" customWidth="1"/>
    <col min="5" max="5" width="5.6640625" customWidth="1"/>
    <col min="6" max="8" width="9.6640625" customWidth="1"/>
    <col min="9" max="9" width="10.6640625" customWidth="1"/>
    <col min="10" max="10" width="0.109375" customWidth="1"/>
    <col min="11" max="11" width="0.21875" hidden="1" customWidth="1"/>
    <col min="12" max="13" width="0.109375" hidden="1" customWidth="1"/>
    <col min="14" max="14" width="0.33203125" hidden="1" customWidth="1"/>
    <col min="15" max="15" width="4.88671875" hidden="1" customWidth="1"/>
    <col min="16" max="16" width="9.6640625" customWidth="1"/>
    <col min="17" max="17" width="0" hidden="1" customWidth="1"/>
    <col min="18" max="18" width="7.5546875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1"/>
      <c r="B1" s="216" t="s">
        <v>22</v>
      </c>
      <c r="C1" s="217"/>
      <c r="D1" s="217"/>
      <c r="E1" s="217"/>
      <c r="F1" s="217"/>
      <c r="G1" s="217"/>
      <c r="H1" s="218"/>
      <c r="I1" s="156" t="s">
        <v>19</v>
      </c>
      <c r="J1" s="11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1"/>
      <c r="B2" s="216" t="s">
        <v>23</v>
      </c>
      <c r="C2" s="217"/>
      <c r="D2" s="217"/>
      <c r="E2" s="217"/>
      <c r="F2" s="217"/>
      <c r="G2" s="217"/>
      <c r="H2" s="218"/>
      <c r="I2" s="156" t="s">
        <v>17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1"/>
      <c r="B3" s="216" t="s">
        <v>24</v>
      </c>
      <c r="C3" s="217"/>
      <c r="D3" s="217"/>
      <c r="E3" s="217"/>
      <c r="F3" s="217"/>
      <c r="G3" s="217"/>
      <c r="H3" s="218"/>
      <c r="I3" s="156" t="s">
        <v>108</v>
      </c>
      <c r="J3" s="11"/>
      <c r="K3" s="3"/>
      <c r="L3" s="3"/>
      <c r="M3" s="3"/>
      <c r="N3" s="3"/>
      <c r="O3" s="3"/>
      <c r="P3" s="5" t="s">
        <v>21</v>
      </c>
      <c r="Q3" s="1"/>
      <c r="R3" s="1"/>
      <c r="S3" s="3"/>
      <c r="V3" s="3"/>
    </row>
    <row r="4" spans="1:26" x14ac:dyDescent="0.3">
      <c r="A4" s="3"/>
      <c r="B4" s="5" t="s">
        <v>109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157" t="s">
        <v>727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3"/>
      <c r="B7" s="14" t="s">
        <v>66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6" x14ac:dyDescent="0.3">
      <c r="A8" s="159" t="s">
        <v>98</v>
      </c>
      <c r="B8" s="159" t="s">
        <v>99</v>
      </c>
      <c r="C8" s="159" t="s">
        <v>100</v>
      </c>
      <c r="D8" s="159" t="s">
        <v>101</v>
      </c>
      <c r="E8" s="159" t="s">
        <v>102</v>
      </c>
      <c r="F8" s="159" t="s">
        <v>103</v>
      </c>
      <c r="G8" s="159" t="s">
        <v>56</v>
      </c>
      <c r="H8" s="159" t="s">
        <v>57</v>
      </c>
      <c r="I8" s="159" t="s">
        <v>104</v>
      </c>
      <c r="J8" s="159"/>
      <c r="K8" s="159"/>
      <c r="L8" s="159"/>
      <c r="M8" s="159"/>
      <c r="N8" s="159"/>
      <c r="O8" s="159"/>
      <c r="P8" s="159" t="s">
        <v>105</v>
      </c>
      <c r="Q8" s="154"/>
      <c r="R8" s="154"/>
      <c r="S8" s="159" t="s">
        <v>106</v>
      </c>
      <c r="T8" s="155"/>
      <c r="U8" s="155"/>
      <c r="V8" s="159" t="s">
        <v>107</v>
      </c>
      <c r="W8" s="153"/>
      <c r="X8" s="153"/>
      <c r="Y8" s="153"/>
      <c r="Z8" s="153"/>
    </row>
    <row r="9" spans="1:26" x14ac:dyDescent="0.3">
      <c r="A9" s="142"/>
      <c r="B9" s="142"/>
      <c r="C9" s="160"/>
      <c r="D9" s="146" t="s">
        <v>67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3">
      <c r="A10" s="148"/>
      <c r="B10" s="148"/>
      <c r="C10" s="163">
        <v>1</v>
      </c>
      <c r="D10" s="163" t="s">
        <v>68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" customHeight="1" x14ac:dyDescent="0.3">
      <c r="A11" s="169"/>
      <c r="B11" s="164" t="s">
        <v>110</v>
      </c>
      <c r="C11" s="170" t="s">
        <v>111</v>
      </c>
      <c r="D11" s="164" t="s">
        <v>729</v>
      </c>
      <c r="E11" s="164" t="s">
        <v>113</v>
      </c>
      <c r="F11" s="165">
        <v>6.84</v>
      </c>
      <c r="G11" s="166">
        <v>0</v>
      </c>
      <c r="H11" s="166">
        <v>0</v>
      </c>
      <c r="I11" s="166">
        <f t="shared" ref="I11:I17" si="0">ROUND(F11*(G11+H11),2)</f>
        <v>0</v>
      </c>
      <c r="J11" s="164">
        <f t="shared" ref="J11:J17" si="1">ROUND(F11*(N11),2)</f>
        <v>0</v>
      </c>
      <c r="K11" s="167">
        <f t="shared" ref="K11:K17" si="2">ROUND(F11*(O11),2)</f>
        <v>0</v>
      </c>
      <c r="L11" s="167">
        <f t="shared" ref="L11:L17" si="3">ROUND(F11*(G11),2)</f>
        <v>0</v>
      </c>
      <c r="M11" s="167">
        <f t="shared" ref="M11:M17" si="4">ROUND(F11*(H11),2)</f>
        <v>0</v>
      </c>
      <c r="N11" s="167">
        <v>0</v>
      </c>
      <c r="O11" s="167"/>
      <c r="P11" s="171"/>
      <c r="Q11" s="171"/>
      <c r="R11" s="171"/>
      <c r="S11" s="167">
        <f t="shared" ref="S11:S17" si="5">ROUND(F11*(P11),3)</f>
        <v>0</v>
      </c>
      <c r="T11" s="168"/>
      <c r="U11" s="168"/>
      <c r="V11" s="171"/>
      <c r="Z11">
        <v>0</v>
      </c>
    </row>
    <row r="12" spans="1:26" ht="24.9" customHeight="1" x14ac:dyDescent="0.3">
      <c r="A12" s="169"/>
      <c r="B12" s="164" t="s">
        <v>110</v>
      </c>
      <c r="C12" s="170" t="s">
        <v>114</v>
      </c>
      <c r="D12" s="164" t="s">
        <v>115</v>
      </c>
      <c r="E12" s="164" t="s">
        <v>113</v>
      </c>
      <c r="F12" s="165">
        <v>6.84</v>
      </c>
      <c r="G12" s="166">
        <v>0</v>
      </c>
      <c r="H12" s="166">
        <v>0</v>
      </c>
      <c r="I12" s="166">
        <f t="shared" si="0"/>
        <v>0</v>
      </c>
      <c r="J12" s="164">
        <f t="shared" si="1"/>
        <v>0</v>
      </c>
      <c r="K12" s="167">
        <f t="shared" si="2"/>
        <v>0</v>
      </c>
      <c r="L12" s="167">
        <f t="shared" si="3"/>
        <v>0</v>
      </c>
      <c r="M12" s="167">
        <f t="shared" si="4"/>
        <v>0</v>
      </c>
      <c r="N12" s="167">
        <v>0</v>
      </c>
      <c r="O12" s="167"/>
      <c r="P12" s="171"/>
      <c r="Q12" s="171"/>
      <c r="R12" s="171"/>
      <c r="S12" s="167">
        <f t="shared" si="5"/>
        <v>0</v>
      </c>
      <c r="T12" s="168"/>
      <c r="U12" s="168"/>
      <c r="V12" s="171"/>
      <c r="Z12">
        <v>0</v>
      </c>
    </row>
    <row r="13" spans="1:26" ht="24.9" customHeight="1" x14ac:dyDescent="0.3">
      <c r="A13" s="169"/>
      <c r="B13" s="164" t="s">
        <v>110</v>
      </c>
      <c r="C13" s="170" t="s">
        <v>120</v>
      </c>
      <c r="D13" s="164" t="s">
        <v>730</v>
      </c>
      <c r="E13" s="164" t="s">
        <v>113</v>
      </c>
      <c r="F13" s="165">
        <v>2.14</v>
      </c>
      <c r="G13" s="166">
        <v>0</v>
      </c>
      <c r="H13" s="166">
        <v>0</v>
      </c>
      <c r="I13" s="166">
        <f t="shared" si="0"/>
        <v>0</v>
      </c>
      <c r="J13" s="164">
        <f t="shared" si="1"/>
        <v>0</v>
      </c>
      <c r="K13" s="167">
        <f t="shared" si="2"/>
        <v>0</v>
      </c>
      <c r="L13" s="167">
        <f t="shared" si="3"/>
        <v>0</v>
      </c>
      <c r="M13" s="167">
        <f t="shared" si="4"/>
        <v>0</v>
      </c>
      <c r="N13" s="167">
        <v>0</v>
      </c>
      <c r="O13" s="167"/>
      <c r="P13" s="171"/>
      <c r="Q13" s="171"/>
      <c r="R13" s="171"/>
      <c r="S13" s="167">
        <f t="shared" si="5"/>
        <v>0</v>
      </c>
      <c r="T13" s="168"/>
      <c r="U13" s="168"/>
      <c r="V13" s="171"/>
      <c r="Z13">
        <v>0</v>
      </c>
    </row>
    <row r="14" spans="1:26" ht="35.1" customHeight="1" x14ac:dyDescent="0.3">
      <c r="A14" s="169"/>
      <c r="B14" s="164" t="s">
        <v>110</v>
      </c>
      <c r="C14" s="170" t="s">
        <v>122</v>
      </c>
      <c r="D14" s="164" t="s">
        <v>123</v>
      </c>
      <c r="E14" s="164" t="s">
        <v>113</v>
      </c>
      <c r="F14" s="165">
        <v>2.14</v>
      </c>
      <c r="G14" s="166">
        <v>0</v>
      </c>
      <c r="H14" s="166">
        <v>0</v>
      </c>
      <c r="I14" s="166">
        <f t="shared" si="0"/>
        <v>0</v>
      </c>
      <c r="J14" s="164">
        <f t="shared" si="1"/>
        <v>0</v>
      </c>
      <c r="K14" s="167">
        <f t="shared" si="2"/>
        <v>0</v>
      </c>
      <c r="L14" s="167">
        <f t="shared" si="3"/>
        <v>0</v>
      </c>
      <c r="M14" s="167">
        <f t="shared" si="4"/>
        <v>0</v>
      </c>
      <c r="N14" s="167">
        <v>0</v>
      </c>
      <c r="O14" s="167"/>
      <c r="P14" s="171"/>
      <c r="Q14" s="171"/>
      <c r="R14" s="171"/>
      <c r="S14" s="167">
        <f t="shared" si="5"/>
        <v>0</v>
      </c>
      <c r="T14" s="168"/>
      <c r="U14" s="168"/>
      <c r="V14" s="171"/>
      <c r="Z14">
        <v>0</v>
      </c>
    </row>
    <row r="15" spans="1:26" ht="24.9" customHeight="1" x14ac:dyDescent="0.3">
      <c r="A15" s="169"/>
      <c r="B15" s="164" t="s">
        <v>110</v>
      </c>
      <c r="C15" s="170" t="s">
        <v>135</v>
      </c>
      <c r="D15" s="164" t="s">
        <v>136</v>
      </c>
      <c r="E15" s="164" t="s">
        <v>137</v>
      </c>
      <c r="F15" s="165">
        <v>8.98</v>
      </c>
      <c r="G15" s="166">
        <v>0</v>
      </c>
      <c r="H15" s="166">
        <v>0</v>
      </c>
      <c r="I15" s="166">
        <f t="shared" si="0"/>
        <v>0</v>
      </c>
      <c r="J15" s="164">
        <f t="shared" si="1"/>
        <v>0</v>
      </c>
      <c r="K15" s="167">
        <f t="shared" si="2"/>
        <v>0</v>
      </c>
      <c r="L15" s="167">
        <f t="shared" si="3"/>
        <v>0</v>
      </c>
      <c r="M15" s="167">
        <f t="shared" si="4"/>
        <v>0</v>
      </c>
      <c r="N15" s="167">
        <v>0</v>
      </c>
      <c r="O15" s="167"/>
      <c r="P15" s="171"/>
      <c r="Q15" s="171"/>
      <c r="R15" s="171"/>
      <c r="S15" s="167">
        <f t="shared" si="5"/>
        <v>0</v>
      </c>
      <c r="T15" s="168"/>
      <c r="U15" s="168"/>
      <c r="V15" s="171"/>
      <c r="Z15">
        <v>0</v>
      </c>
    </row>
    <row r="16" spans="1:26" ht="24.9" customHeight="1" x14ac:dyDescent="0.3">
      <c r="A16" s="169"/>
      <c r="B16" s="164" t="s">
        <v>110</v>
      </c>
      <c r="C16" s="170" t="s">
        <v>138</v>
      </c>
      <c r="D16" s="164" t="s">
        <v>139</v>
      </c>
      <c r="E16" s="164" t="s">
        <v>113</v>
      </c>
      <c r="F16" s="165">
        <v>8.98</v>
      </c>
      <c r="G16" s="166">
        <v>0</v>
      </c>
      <c r="H16" s="166">
        <v>0</v>
      </c>
      <c r="I16" s="166">
        <f t="shared" si="0"/>
        <v>0</v>
      </c>
      <c r="J16" s="164">
        <f t="shared" si="1"/>
        <v>0</v>
      </c>
      <c r="K16" s="167">
        <f t="shared" si="2"/>
        <v>0</v>
      </c>
      <c r="L16" s="167">
        <f t="shared" si="3"/>
        <v>0</v>
      </c>
      <c r="M16" s="167">
        <f t="shared" si="4"/>
        <v>0</v>
      </c>
      <c r="N16" s="167">
        <v>0</v>
      </c>
      <c r="O16" s="167"/>
      <c r="P16" s="171"/>
      <c r="Q16" s="171"/>
      <c r="R16" s="171"/>
      <c r="S16" s="167">
        <f t="shared" si="5"/>
        <v>0</v>
      </c>
      <c r="T16" s="168"/>
      <c r="U16" s="168"/>
      <c r="V16" s="171"/>
      <c r="Z16">
        <v>0</v>
      </c>
    </row>
    <row r="17" spans="1:26" ht="24.9" customHeight="1" x14ac:dyDescent="0.3">
      <c r="A17" s="169"/>
      <c r="B17" s="164" t="s">
        <v>110</v>
      </c>
      <c r="C17" s="170" t="s">
        <v>140</v>
      </c>
      <c r="D17" s="164" t="s">
        <v>141</v>
      </c>
      <c r="E17" s="164" t="s">
        <v>113</v>
      </c>
      <c r="F17" s="165">
        <v>8.98</v>
      </c>
      <c r="G17" s="166">
        <v>0</v>
      </c>
      <c r="H17" s="166">
        <v>0</v>
      </c>
      <c r="I17" s="166">
        <f t="shared" si="0"/>
        <v>0</v>
      </c>
      <c r="J17" s="164">
        <f t="shared" si="1"/>
        <v>0</v>
      </c>
      <c r="K17" s="167">
        <f t="shared" si="2"/>
        <v>0</v>
      </c>
      <c r="L17" s="167">
        <f t="shared" si="3"/>
        <v>0</v>
      </c>
      <c r="M17" s="167">
        <f t="shared" si="4"/>
        <v>0</v>
      </c>
      <c r="N17" s="167">
        <v>0</v>
      </c>
      <c r="O17" s="167"/>
      <c r="P17" s="171"/>
      <c r="Q17" s="171"/>
      <c r="R17" s="171"/>
      <c r="S17" s="167">
        <f t="shared" si="5"/>
        <v>0</v>
      </c>
      <c r="T17" s="168"/>
      <c r="U17" s="168"/>
      <c r="V17" s="171"/>
      <c r="Z17">
        <v>0</v>
      </c>
    </row>
    <row r="18" spans="1:26" x14ac:dyDescent="0.3">
      <c r="A18" s="148"/>
      <c r="B18" s="148"/>
      <c r="C18" s="163">
        <v>1</v>
      </c>
      <c r="D18" s="163" t="s">
        <v>68</v>
      </c>
      <c r="E18" s="148"/>
      <c r="F18" s="162"/>
      <c r="G18" s="151">
        <f>ROUND((SUM(L10:L17))/1,2)</f>
        <v>0</v>
      </c>
      <c r="H18" s="151">
        <f>ROUND((SUM(M10:M17))/1,2)</f>
        <v>0</v>
      </c>
      <c r="I18" s="151">
        <f>ROUND((SUM(I10:I17))/1,2)</f>
        <v>0</v>
      </c>
      <c r="J18" s="148"/>
      <c r="K18" s="148"/>
      <c r="L18" s="148">
        <f>ROUND((SUM(L10:L17))/1,2)</f>
        <v>0</v>
      </c>
      <c r="M18" s="148">
        <f>ROUND((SUM(M10:M17))/1,2)</f>
        <v>0</v>
      </c>
      <c r="N18" s="148"/>
      <c r="O18" s="148"/>
      <c r="P18" s="172"/>
      <c r="Q18" s="148"/>
      <c r="R18" s="148"/>
      <c r="S18" s="172">
        <f>ROUND((SUM(S10:S17))/1,2)</f>
        <v>0</v>
      </c>
      <c r="T18" s="145"/>
      <c r="U18" s="145"/>
      <c r="V18" s="2">
        <f>ROUND((SUM(V10:V17))/1,2)</f>
        <v>0</v>
      </c>
      <c r="W18" s="145"/>
      <c r="X18" s="145"/>
      <c r="Y18" s="145"/>
      <c r="Z18" s="145"/>
    </row>
    <row r="19" spans="1:26" x14ac:dyDescent="0.3">
      <c r="A19" s="1"/>
      <c r="B19" s="1"/>
      <c r="C19" s="1"/>
      <c r="D19" s="1"/>
      <c r="E19" s="1"/>
      <c r="F19" s="158"/>
      <c r="G19" s="141"/>
      <c r="H19" s="141"/>
      <c r="I19" s="141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3">
      <c r="A20" s="148"/>
      <c r="B20" s="148"/>
      <c r="C20" s="163">
        <v>2</v>
      </c>
      <c r="D20" s="163" t="s">
        <v>69</v>
      </c>
      <c r="E20" s="148"/>
      <c r="F20" s="162"/>
      <c r="G20" s="149"/>
      <c r="H20" s="149"/>
      <c r="I20" s="149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5"/>
      <c r="U20" s="145"/>
      <c r="V20" s="148"/>
      <c r="W20" s="145"/>
      <c r="X20" s="145"/>
      <c r="Y20" s="145"/>
      <c r="Z20" s="145"/>
    </row>
    <row r="21" spans="1:26" ht="35.1" customHeight="1" x14ac:dyDescent="0.3">
      <c r="A21" s="169"/>
      <c r="B21" s="164" t="s">
        <v>144</v>
      </c>
      <c r="C21" s="170" t="s">
        <v>731</v>
      </c>
      <c r="D21" s="164" t="s">
        <v>732</v>
      </c>
      <c r="E21" s="164" t="s">
        <v>284</v>
      </c>
      <c r="F21" s="165">
        <v>24.6</v>
      </c>
      <c r="G21" s="166">
        <v>0</v>
      </c>
      <c r="H21" s="166">
        <v>0</v>
      </c>
      <c r="I21" s="166">
        <f>ROUND(F21*(G21+H21),2)</f>
        <v>0</v>
      </c>
      <c r="J21" s="164">
        <f>ROUND(F21*(N21),2)</f>
        <v>0</v>
      </c>
      <c r="K21" s="167">
        <f>ROUND(F21*(O21),2)</f>
        <v>0</v>
      </c>
      <c r="L21" s="167">
        <f>ROUND(F21*(G21),2)</f>
        <v>0</v>
      </c>
      <c r="M21" s="167">
        <f>ROUND(F21*(H21),2)</f>
        <v>0</v>
      </c>
      <c r="N21" s="167">
        <v>0</v>
      </c>
      <c r="O21" s="167"/>
      <c r="P21" s="171">
        <v>2.0000000000000002E-5</v>
      </c>
      <c r="Q21" s="171"/>
      <c r="R21" s="171">
        <v>2.0000000000000002E-5</v>
      </c>
      <c r="S21" s="167">
        <f>ROUND(F21*(P21),3)</f>
        <v>0</v>
      </c>
      <c r="T21" s="168"/>
      <c r="U21" s="168"/>
      <c r="V21" s="171"/>
      <c r="Z21">
        <v>0</v>
      </c>
    </row>
    <row r="22" spans="1:26" ht="24.9" customHeight="1" x14ac:dyDescent="0.3">
      <c r="A22" s="169"/>
      <c r="B22" s="164" t="s">
        <v>245</v>
      </c>
      <c r="C22" s="170" t="s">
        <v>733</v>
      </c>
      <c r="D22" s="164" t="s">
        <v>734</v>
      </c>
      <c r="E22" s="164" t="s">
        <v>324</v>
      </c>
      <c r="F22" s="165">
        <v>164</v>
      </c>
      <c r="G22" s="166">
        <v>0</v>
      </c>
      <c r="H22" s="166">
        <v>0</v>
      </c>
      <c r="I22" s="166">
        <f>ROUND(F22*(G22+H22),2)</f>
        <v>0</v>
      </c>
      <c r="J22" s="164">
        <f>ROUND(F22*(N22),2)</f>
        <v>0</v>
      </c>
      <c r="K22" s="167">
        <f>ROUND(F22*(O22),2)</f>
        <v>0</v>
      </c>
      <c r="L22" s="167">
        <f>ROUND(F22*(G22),2)</f>
        <v>0</v>
      </c>
      <c r="M22" s="167">
        <f>ROUND(F22*(H22),2)</f>
        <v>0</v>
      </c>
      <c r="N22" s="167">
        <v>0</v>
      </c>
      <c r="O22" s="167"/>
      <c r="P22" s="171"/>
      <c r="Q22" s="171"/>
      <c r="R22" s="171"/>
      <c r="S22" s="167">
        <f>ROUND(F22*(P22),3)</f>
        <v>0</v>
      </c>
      <c r="T22" s="168"/>
      <c r="U22" s="168"/>
      <c r="V22" s="171"/>
      <c r="Z22">
        <v>0</v>
      </c>
    </row>
    <row r="23" spans="1:26" x14ac:dyDescent="0.3">
      <c r="A23" s="148"/>
      <c r="B23" s="148"/>
      <c r="C23" s="163">
        <v>2</v>
      </c>
      <c r="D23" s="163" t="s">
        <v>69</v>
      </c>
      <c r="E23" s="148"/>
      <c r="F23" s="162"/>
      <c r="G23" s="151">
        <f>ROUND((SUM(L20:L22))/1,2)</f>
        <v>0</v>
      </c>
      <c r="H23" s="151">
        <f>ROUND((SUM(M20:M22))/1,2)</f>
        <v>0</v>
      </c>
      <c r="I23" s="151">
        <f>ROUND((SUM(I20:I22))/1,2)</f>
        <v>0</v>
      </c>
      <c r="J23" s="148"/>
      <c r="K23" s="148"/>
      <c r="L23" s="148">
        <f>ROUND((SUM(L20:L22))/1,2)</f>
        <v>0</v>
      </c>
      <c r="M23" s="148">
        <f>ROUND((SUM(M20:M22))/1,2)</f>
        <v>0</v>
      </c>
      <c r="N23" s="148"/>
      <c r="O23" s="148"/>
      <c r="P23" s="172"/>
      <c r="Q23" s="148"/>
      <c r="R23" s="148"/>
      <c r="S23" s="172">
        <f>ROUND((SUM(S20:S22))/1,2)</f>
        <v>0</v>
      </c>
      <c r="T23" s="145"/>
      <c r="U23" s="145"/>
      <c r="V23" s="2">
        <f>ROUND((SUM(V20:V22))/1,2)</f>
        <v>0</v>
      </c>
      <c r="W23" s="145"/>
      <c r="X23" s="145"/>
      <c r="Y23" s="145"/>
      <c r="Z23" s="145"/>
    </row>
    <row r="24" spans="1:26" x14ac:dyDescent="0.3">
      <c r="A24" s="1"/>
      <c r="B24" s="1"/>
      <c r="C24" s="1"/>
      <c r="D24" s="1"/>
      <c r="E24" s="1"/>
      <c r="F24" s="158"/>
      <c r="G24" s="141"/>
      <c r="H24" s="141"/>
      <c r="I24" s="141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3">
      <c r="A25" s="148"/>
      <c r="B25" s="148"/>
      <c r="C25" s="163">
        <v>3</v>
      </c>
      <c r="D25" s="163" t="s">
        <v>70</v>
      </c>
      <c r="E25" s="148"/>
      <c r="F25" s="162"/>
      <c r="G25" s="149"/>
      <c r="H25" s="149"/>
      <c r="I25" s="149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5"/>
      <c r="U25" s="145"/>
      <c r="V25" s="148"/>
      <c r="W25" s="145"/>
      <c r="X25" s="145"/>
      <c r="Y25" s="145"/>
      <c r="Z25" s="145"/>
    </row>
    <row r="26" spans="1:26" ht="24.9" customHeight="1" x14ac:dyDescent="0.3">
      <c r="A26" s="169"/>
      <c r="B26" s="164" t="s">
        <v>149</v>
      </c>
      <c r="C26" s="170" t="s">
        <v>735</v>
      </c>
      <c r="D26" s="164" t="s">
        <v>736</v>
      </c>
      <c r="E26" s="164" t="s">
        <v>137</v>
      </c>
      <c r="F26" s="165">
        <v>4.4000000000000004</v>
      </c>
      <c r="G26" s="166">
        <v>0</v>
      </c>
      <c r="H26" s="166">
        <v>0</v>
      </c>
      <c r="I26" s="166">
        <f t="shared" ref="I26:I45" si="6">ROUND(F26*(G26+H26),2)</f>
        <v>0</v>
      </c>
      <c r="J26" s="164">
        <f t="shared" ref="J26:J45" si="7">ROUND(F26*(N26),2)</f>
        <v>0</v>
      </c>
      <c r="K26" s="167">
        <f t="shared" ref="K26:K45" si="8">ROUND(F26*(O26),2)</f>
        <v>0</v>
      </c>
      <c r="L26" s="167">
        <f t="shared" ref="L26:L45" si="9">ROUND(F26*(G26),2)</f>
        <v>0</v>
      </c>
      <c r="M26" s="167">
        <f t="shared" ref="M26:M45" si="10">ROUND(F26*(H26),2)</f>
        <v>0</v>
      </c>
      <c r="N26" s="167">
        <v>0</v>
      </c>
      <c r="O26" s="167"/>
      <c r="P26" s="171"/>
      <c r="Q26" s="171"/>
      <c r="R26" s="171"/>
      <c r="S26" s="167">
        <f t="shared" ref="S26:S45" si="11">ROUND(F26*(P26),3)</f>
        <v>0</v>
      </c>
      <c r="T26" s="168"/>
      <c r="U26" s="168"/>
      <c r="V26" s="171"/>
      <c r="Z26">
        <v>0</v>
      </c>
    </row>
    <row r="27" spans="1:26" ht="24.9" customHeight="1" x14ac:dyDescent="0.3">
      <c r="A27" s="169"/>
      <c r="B27" s="164" t="s">
        <v>149</v>
      </c>
      <c r="C27" s="170" t="s">
        <v>737</v>
      </c>
      <c r="D27" s="164" t="s">
        <v>738</v>
      </c>
      <c r="E27" s="164" t="s">
        <v>137</v>
      </c>
      <c r="F27" s="165">
        <v>28.94</v>
      </c>
      <c r="G27" s="166">
        <v>0</v>
      </c>
      <c r="H27" s="166">
        <v>0</v>
      </c>
      <c r="I27" s="166">
        <f t="shared" si="6"/>
        <v>0</v>
      </c>
      <c r="J27" s="164">
        <f t="shared" si="7"/>
        <v>0</v>
      </c>
      <c r="K27" s="167">
        <f t="shared" si="8"/>
        <v>0</v>
      </c>
      <c r="L27" s="167">
        <f t="shared" si="9"/>
        <v>0</v>
      </c>
      <c r="M27" s="167">
        <f t="shared" si="10"/>
        <v>0</v>
      </c>
      <c r="N27" s="167">
        <v>0</v>
      </c>
      <c r="O27" s="167"/>
      <c r="P27" s="171"/>
      <c r="Q27" s="171"/>
      <c r="R27" s="171"/>
      <c r="S27" s="167">
        <f t="shared" si="11"/>
        <v>0</v>
      </c>
      <c r="T27" s="168"/>
      <c r="U27" s="168"/>
      <c r="V27" s="171"/>
      <c r="Z27">
        <v>0</v>
      </c>
    </row>
    <row r="28" spans="1:26" ht="24.9" customHeight="1" x14ac:dyDescent="0.3">
      <c r="A28" s="169"/>
      <c r="B28" s="164" t="s">
        <v>149</v>
      </c>
      <c r="C28" s="170" t="s">
        <v>739</v>
      </c>
      <c r="D28" s="164" t="s">
        <v>740</v>
      </c>
      <c r="E28" s="164" t="s">
        <v>402</v>
      </c>
      <c r="F28" s="165">
        <v>3.3000000000000002E-2</v>
      </c>
      <c r="G28" s="166">
        <v>0</v>
      </c>
      <c r="H28" s="166">
        <v>0</v>
      </c>
      <c r="I28" s="166">
        <f t="shared" si="6"/>
        <v>0</v>
      </c>
      <c r="J28" s="164">
        <f t="shared" si="7"/>
        <v>0</v>
      </c>
      <c r="K28" s="167">
        <f t="shared" si="8"/>
        <v>0</v>
      </c>
      <c r="L28" s="167">
        <f t="shared" si="9"/>
        <v>0</v>
      </c>
      <c r="M28" s="167">
        <f t="shared" si="10"/>
        <v>0</v>
      </c>
      <c r="N28" s="167">
        <v>0</v>
      </c>
      <c r="O28" s="167"/>
      <c r="P28" s="171">
        <v>1.0156100000000001</v>
      </c>
      <c r="Q28" s="171"/>
      <c r="R28" s="171">
        <v>1.0156100000000001</v>
      </c>
      <c r="S28" s="167">
        <f t="shared" si="11"/>
        <v>3.4000000000000002E-2</v>
      </c>
      <c r="T28" s="168"/>
      <c r="U28" s="168"/>
      <c r="V28" s="171"/>
      <c r="Z28">
        <v>0</v>
      </c>
    </row>
    <row r="29" spans="1:26" ht="24.9" customHeight="1" x14ac:dyDescent="0.3">
      <c r="A29" s="169"/>
      <c r="B29" s="164" t="s">
        <v>149</v>
      </c>
      <c r="C29" s="170" t="s">
        <v>741</v>
      </c>
      <c r="D29" s="164" t="s">
        <v>742</v>
      </c>
      <c r="E29" s="164" t="s">
        <v>173</v>
      </c>
      <c r="F29" s="165">
        <v>2</v>
      </c>
      <c r="G29" s="166">
        <v>0</v>
      </c>
      <c r="H29" s="166">
        <v>0</v>
      </c>
      <c r="I29" s="166">
        <f t="shared" si="6"/>
        <v>0</v>
      </c>
      <c r="J29" s="164">
        <f t="shared" si="7"/>
        <v>0</v>
      </c>
      <c r="K29" s="167">
        <f t="shared" si="8"/>
        <v>0</v>
      </c>
      <c r="L29" s="167">
        <f t="shared" si="9"/>
        <v>0</v>
      </c>
      <c r="M29" s="167">
        <f t="shared" si="10"/>
        <v>0</v>
      </c>
      <c r="N29" s="167">
        <v>0</v>
      </c>
      <c r="O29" s="167"/>
      <c r="P29" s="171">
        <v>1.5219999999999999E-2</v>
      </c>
      <c r="Q29" s="171"/>
      <c r="R29" s="171">
        <v>1.5219999999999999E-2</v>
      </c>
      <c r="S29" s="167">
        <f t="shared" si="11"/>
        <v>0.03</v>
      </c>
      <c r="T29" s="168"/>
      <c r="U29" s="168"/>
      <c r="V29" s="171"/>
      <c r="Z29">
        <v>0</v>
      </c>
    </row>
    <row r="30" spans="1:26" ht="24.9" customHeight="1" x14ac:dyDescent="0.3">
      <c r="A30" s="169"/>
      <c r="B30" s="164" t="s">
        <v>149</v>
      </c>
      <c r="C30" s="170" t="s">
        <v>743</v>
      </c>
      <c r="D30" s="164" t="s">
        <v>744</v>
      </c>
      <c r="E30" s="164" t="s">
        <v>173</v>
      </c>
      <c r="F30" s="165">
        <v>5</v>
      </c>
      <c r="G30" s="166">
        <v>0</v>
      </c>
      <c r="H30" s="166">
        <v>0</v>
      </c>
      <c r="I30" s="166">
        <f t="shared" si="6"/>
        <v>0</v>
      </c>
      <c r="J30" s="164">
        <f t="shared" si="7"/>
        <v>0</v>
      </c>
      <c r="K30" s="167">
        <f t="shared" si="8"/>
        <v>0</v>
      </c>
      <c r="L30" s="167">
        <f t="shared" si="9"/>
        <v>0</v>
      </c>
      <c r="M30" s="167">
        <f t="shared" si="10"/>
        <v>0</v>
      </c>
      <c r="N30" s="167">
        <v>0</v>
      </c>
      <c r="O30" s="167"/>
      <c r="P30" s="171">
        <v>2.3029999999999998E-2</v>
      </c>
      <c r="Q30" s="171"/>
      <c r="R30" s="171">
        <v>2.3029999999999998E-2</v>
      </c>
      <c r="S30" s="167">
        <f t="shared" si="11"/>
        <v>0.115</v>
      </c>
      <c r="T30" s="168"/>
      <c r="U30" s="168"/>
      <c r="V30" s="171"/>
      <c r="Z30">
        <v>0</v>
      </c>
    </row>
    <row r="31" spans="1:26" ht="24.9" customHeight="1" x14ac:dyDescent="0.3">
      <c r="A31" s="169"/>
      <c r="B31" s="164" t="s">
        <v>149</v>
      </c>
      <c r="C31" s="170" t="s">
        <v>745</v>
      </c>
      <c r="D31" s="164" t="s">
        <v>746</v>
      </c>
      <c r="E31" s="164" t="s">
        <v>173</v>
      </c>
      <c r="F31" s="165">
        <v>6</v>
      </c>
      <c r="G31" s="166">
        <v>0</v>
      </c>
      <c r="H31" s="166">
        <v>0</v>
      </c>
      <c r="I31" s="166">
        <f t="shared" si="6"/>
        <v>0</v>
      </c>
      <c r="J31" s="164">
        <f t="shared" si="7"/>
        <v>0</v>
      </c>
      <c r="K31" s="167">
        <f t="shared" si="8"/>
        <v>0</v>
      </c>
      <c r="L31" s="167">
        <f t="shared" si="9"/>
        <v>0</v>
      </c>
      <c r="M31" s="167">
        <f t="shared" si="10"/>
        <v>0</v>
      </c>
      <c r="N31" s="167">
        <v>0</v>
      </c>
      <c r="O31" s="167"/>
      <c r="P31" s="171">
        <v>2.6609999999999998E-2</v>
      </c>
      <c r="Q31" s="171"/>
      <c r="R31" s="171">
        <v>2.6609999999999998E-2</v>
      </c>
      <c r="S31" s="167">
        <f t="shared" si="11"/>
        <v>0.16</v>
      </c>
      <c r="T31" s="168"/>
      <c r="U31" s="168"/>
      <c r="V31" s="171"/>
      <c r="Z31">
        <v>0</v>
      </c>
    </row>
    <row r="32" spans="1:26" ht="24.9" customHeight="1" x14ac:dyDescent="0.3">
      <c r="A32" s="169"/>
      <c r="B32" s="164" t="s">
        <v>149</v>
      </c>
      <c r="C32" s="170" t="s">
        <v>747</v>
      </c>
      <c r="D32" s="164" t="s">
        <v>748</v>
      </c>
      <c r="E32" s="164" t="s">
        <v>173</v>
      </c>
      <c r="F32" s="165">
        <v>2</v>
      </c>
      <c r="G32" s="166">
        <v>0</v>
      </c>
      <c r="H32" s="166">
        <v>0</v>
      </c>
      <c r="I32" s="166">
        <f t="shared" si="6"/>
        <v>0</v>
      </c>
      <c r="J32" s="164">
        <f t="shared" si="7"/>
        <v>0</v>
      </c>
      <c r="K32" s="167">
        <f t="shared" si="8"/>
        <v>0</v>
      </c>
      <c r="L32" s="167">
        <f t="shared" si="9"/>
        <v>0</v>
      </c>
      <c r="M32" s="167">
        <f t="shared" si="10"/>
        <v>0</v>
      </c>
      <c r="N32" s="167">
        <v>0</v>
      </c>
      <c r="O32" s="167"/>
      <c r="P32" s="171">
        <v>3.4479999999999997E-2</v>
      </c>
      <c r="Q32" s="171"/>
      <c r="R32" s="171">
        <v>3.4479999999999997E-2</v>
      </c>
      <c r="S32" s="167">
        <f t="shared" si="11"/>
        <v>6.9000000000000006E-2</v>
      </c>
      <c r="T32" s="168"/>
      <c r="U32" s="168"/>
      <c r="V32" s="171"/>
      <c r="Z32">
        <v>0</v>
      </c>
    </row>
    <row r="33" spans="1:26" ht="24.9" customHeight="1" x14ac:dyDescent="0.3">
      <c r="A33" s="169"/>
      <c r="B33" s="164" t="s">
        <v>149</v>
      </c>
      <c r="C33" s="170" t="s">
        <v>749</v>
      </c>
      <c r="D33" s="164" t="s">
        <v>750</v>
      </c>
      <c r="E33" s="164" t="s">
        <v>173</v>
      </c>
      <c r="F33" s="165">
        <v>3</v>
      </c>
      <c r="G33" s="166">
        <v>0</v>
      </c>
      <c r="H33" s="166">
        <v>0</v>
      </c>
      <c r="I33" s="166">
        <f t="shared" si="6"/>
        <v>0</v>
      </c>
      <c r="J33" s="164">
        <f t="shared" si="7"/>
        <v>0</v>
      </c>
      <c r="K33" s="167">
        <f t="shared" si="8"/>
        <v>0</v>
      </c>
      <c r="L33" s="167">
        <f t="shared" si="9"/>
        <v>0</v>
      </c>
      <c r="M33" s="167">
        <f t="shared" si="10"/>
        <v>0</v>
      </c>
      <c r="N33" s="167">
        <v>0</v>
      </c>
      <c r="O33" s="167"/>
      <c r="P33" s="171">
        <v>3.9309999999999998E-2</v>
      </c>
      <c r="Q33" s="171"/>
      <c r="R33" s="171">
        <v>3.9309999999999998E-2</v>
      </c>
      <c r="S33" s="167">
        <f t="shared" si="11"/>
        <v>0.11799999999999999</v>
      </c>
      <c r="T33" s="168"/>
      <c r="U33" s="168"/>
      <c r="V33" s="171"/>
      <c r="Z33">
        <v>0</v>
      </c>
    </row>
    <row r="34" spans="1:26" ht="24.9" customHeight="1" x14ac:dyDescent="0.3">
      <c r="A34" s="169"/>
      <c r="B34" s="164" t="s">
        <v>149</v>
      </c>
      <c r="C34" s="170" t="s">
        <v>178</v>
      </c>
      <c r="D34" s="164" t="s">
        <v>179</v>
      </c>
      <c r="E34" s="164" t="s">
        <v>113</v>
      </c>
      <c r="F34" s="165">
        <v>5.64</v>
      </c>
      <c r="G34" s="166">
        <v>0</v>
      </c>
      <c r="H34" s="166">
        <v>0</v>
      </c>
      <c r="I34" s="166">
        <f t="shared" si="6"/>
        <v>0</v>
      </c>
      <c r="J34" s="164">
        <f t="shared" si="7"/>
        <v>0</v>
      </c>
      <c r="K34" s="167">
        <f t="shared" si="8"/>
        <v>0</v>
      </c>
      <c r="L34" s="167">
        <f t="shared" si="9"/>
        <v>0</v>
      </c>
      <c r="M34" s="167">
        <f t="shared" si="10"/>
        <v>0</v>
      </c>
      <c r="N34" s="167">
        <v>0</v>
      </c>
      <c r="O34" s="167"/>
      <c r="P34" s="171">
        <v>2.2121599999999999</v>
      </c>
      <c r="Q34" s="171"/>
      <c r="R34" s="171">
        <v>2.2121599999999999</v>
      </c>
      <c r="S34" s="167">
        <f t="shared" si="11"/>
        <v>12.477</v>
      </c>
      <c r="T34" s="168"/>
      <c r="U34" s="168"/>
      <c r="V34" s="171"/>
      <c r="Z34">
        <v>0</v>
      </c>
    </row>
    <row r="35" spans="1:26" ht="24.9" customHeight="1" x14ac:dyDescent="0.3">
      <c r="A35" s="169"/>
      <c r="B35" s="164" t="s">
        <v>149</v>
      </c>
      <c r="C35" s="170" t="s">
        <v>180</v>
      </c>
      <c r="D35" s="164" t="s">
        <v>181</v>
      </c>
      <c r="E35" s="164" t="s">
        <v>128</v>
      </c>
      <c r="F35" s="165">
        <v>43.24</v>
      </c>
      <c r="G35" s="166">
        <v>0</v>
      </c>
      <c r="H35" s="166">
        <v>0</v>
      </c>
      <c r="I35" s="166">
        <f t="shared" si="6"/>
        <v>0</v>
      </c>
      <c r="J35" s="164">
        <f t="shared" si="7"/>
        <v>0</v>
      </c>
      <c r="K35" s="167">
        <f t="shared" si="8"/>
        <v>0</v>
      </c>
      <c r="L35" s="167">
        <f t="shared" si="9"/>
        <v>0</v>
      </c>
      <c r="M35" s="167">
        <f t="shared" si="10"/>
        <v>0</v>
      </c>
      <c r="N35" s="167">
        <v>0</v>
      </c>
      <c r="O35" s="167"/>
      <c r="P35" s="171">
        <v>7.2500000000000004E-3</v>
      </c>
      <c r="Q35" s="171"/>
      <c r="R35" s="171">
        <v>7.2500000000000004E-3</v>
      </c>
      <c r="S35" s="167">
        <f t="shared" si="11"/>
        <v>0.313</v>
      </c>
      <c r="T35" s="168"/>
      <c r="U35" s="168"/>
      <c r="V35" s="171"/>
      <c r="Z35">
        <v>0</v>
      </c>
    </row>
    <row r="36" spans="1:26" ht="24.9" customHeight="1" x14ac:dyDescent="0.3">
      <c r="A36" s="169"/>
      <c r="B36" s="164" t="s">
        <v>149</v>
      </c>
      <c r="C36" s="170" t="s">
        <v>182</v>
      </c>
      <c r="D36" s="164" t="s">
        <v>183</v>
      </c>
      <c r="E36" s="164" t="s">
        <v>128</v>
      </c>
      <c r="F36" s="165">
        <v>43.24</v>
      </c>
      <c r="G36" s="166">
        <v>0</v>
      </c>
      <c r="H36" s="166">
        <v>0</v>
      </c>
      <c r="I36" s="166">
        <f t="shared" si="6"/>
        <v>0</v>
      </c>
      <c r="J36" s="164">
        <f t="shared" si="7"/>
        <v>0</v>
      </c>
      <c r="K36" s="167">
        <f t="shared" si="8"/>
        <v>0</v>
      </c>
      <c r="L36" s="167">
        <f t="shared" si="9"/>
        <v>0</v>
      </c>
      <c r="M36" s="167">
        <f t="shared" si="10"/>
        <v>0</v>
      </c>
      <c r="N36" s="167">
        <v>0</v>
      </c>
      <c r="O36" s="167"/>
      <c r="P36" s="171"/>
      <c r="Q36" s="171"/>
      <c r="R36" s="171"/>
      <c r="S36" s="167">
        <f t="shared" si="11"/>
        <v>0</v>
      </c>
      <c r="T36" s="168"/>
      <c r="U36" s="168"/>
      <c r="V36" s="171"/>
      <c r="Z36">
        <v>0</v>
      </c>
    </row>
    <row r="37" spans="1:26" ht="24.9" customHeight="1" x14ac:dyDescent="0.3">
      <c r="A37" s="169"/>
      <c r="B37" s="164" t="s">
        <v>149</v>
      </c>
      <c r="C37" s="170" t="s">
        <v>186</v>
      </c>
      <c r="D37" s="164" t="s">
        <v>187</v>
      </c>
      <c r="E37" s="164" t="s">
        <v>188</v>
      </c>
      <c r="F37" s="165">
        <v>0.443</v>
      </c>
      <c r="G37" s="166">
        <v>0</v>
      </c>
      <c r="H37" s="166">
        <v>0</v>
      </c>
      <c r="I37" s="166">
        <f t="shared" si="6"/>
        <v>0</v>
      </c>
      <c r="J37" s="164">
        <f t="shared" si="7"/>
        <v>0</v>
      </c>
      <c r="K37" s="167">
        <f t="shared" si="8"/>
        <v>0</v>
      </c>
      <c r="L37" s="167">
        <f t="shared" si="9"/>
        <v>0</v>
      </c>
      <c r="M37" s="167">
        <f t="shared" si="10"/>
        <v>0</v>
      </c>
      <c r="N37" s="167">
        <v>0</v>
      </c>
      <c r="O37" s="167"/>
      <c r="P37" s="171">
        <v>1.0118199999999999</v>
      </c>
      <c r="Q37" s="171"/>
      <c r="R37" s="171">
        <v>1.0118199999999999</v>
      </c>
      <c r="S37" s="167">
        <f t="shared" si="11"/>
        <v>0.44800000000000001</v>
      </c>
      <c r="T37" s="168"/>
      <c r="U37" s="168"/>
      <c r="V37" s="171"/>
      <c r="Z37">
        <v>0</v>
      </c>
    </row>
    <row r="38" spans="1:26" ht="35.1" customHeight="1" x14ac:dyDescent="0.3">
      <c r="A38" s="169"/>
      <c r="B38" s="164" t="s">
        <v>149</v>
      </c>
      <c r="C38" s="170" t="s">
        <v>195</v>
      </c>
      <c r="D38" s="164" t="s">
        <v>751</v>
      </c>
      <c r="E38" s="164" t="s">
        <v>128</v>
      </c>
      <c r="F38" s="165">
        <v>20.47</v>
      </c>
      <c r="G38" s="166">
        <v>0</v>
      </c>
      <c r="H38" s="166">
        <v>0</v>
      </c>
      <c r="I38" s="166">
        <f t="shared" si="6"/>
        <v>0</v>
      </c>
      <c r="J38" s="164">
        <f t="shared" si="7"/>
        <v>0</v>
      </c>
      <c r="K38" s="167">
        <f t="shared" si="8"/>
        <v>0</v>
      </c>
      <c r="L38" s="167">
        <f t="shared" si="9"/>
        <v>0</v>
      </c>
      <c r="M38" s="167">
        <f t="shared" si="10"/>
        <v>0</v>
      </c>
      <c r="N38" s="167">
        <v>0</v>
      </c>
      <c r="O38" s="167"/>
      <c r="P38" s="171">
        <v>6.8529999999999994E-2</v>
      </c>
      <c r="Q38" s="171"/>
      <c r="R38" s="171">
        <v>6.8529999999999994E-2</v>
      </c>
      <c r="S38" s="167">
        <f t="shared" si="11"/>
        <v>1.403</v>
      </c>
      <c r="T38" s="168"/>
      <c r="U38" s="168"/>
      <c r="V38" s="171"/>
      <c r="Z38">
        <v>0</v>
      </c>
    </row>
    <row r="39" spans="1:26" ht="35.1" customHeight="1" x14ac:dyDescent="0.3">
      <c r="A39" s="169"/>
      <c r="B39" s="164" t="s">
        <v>149</v>
      </c>
      <c r="C39" s="170" t="s">
        <v>197</v>
      </c>
      <c r="D39" s="164" t="s">
        <v>752</v>
      </c>
      <c r="E39" s="164" t="s">
        <v>128</v>
      </c>
      <c r="F39" s="165">
        <v>18.02</v>
      </c>
      <c r="G39" s="166">
        <v>0</v>
      </c>
      <c r="H39" s="166">
        <v>0</v>
      </c>
      <c r="I39" s="166">
        <f t="shared" si="6"/>
        <v>0</v>
      </c>
      <c r="J39" s="164">
        <f t="shared" si="7"/>
        <v>0</v>
      </c>
      <c r="K39" s="167">
        <f t="shared" si="8"/>
        <v>0</v>
      </c>
      <c r="L39" s="167">
        <f t="shared" si="9"/>
        <v>0</v>
      </c>
      <c r="M39" s="167">
        <f t="shared" si="10"/>
        <v>0</v>
      </c>
      <c r="N39" s="167">
        <v>0</v>
      </c>
      <c r="O39" s="167"/>
      <c r="P39" s="171">
        <v>0.10274</v>
      </c>
      <c r="Q39" s="171"/>
      <c r="R39" s="171">
        <v>0.10274</v>
      </c>
      <c r="S39" s="167">
        <f t="shared" si="11"/>
        <v>1.851</v>
      </c>
      <c r="T39" s="168"/>
      <c r="U39" s="168"/>
      <c r="V39" s="171"/>
      <c r="Z39">
        <v>0</v>
      </c>
    </row>
    <row r="40" spans="1:26" ht="24.9" customHeight="1" x14ac:dyDescent="0.3">
      <c r="A40" s="169"/>
      <c r="B40" s="164" t="s">
        <v>199</v>
      </c>
      <c r="C40" s="170" t="s">
        <v>753</v>
      </c>
      <c r="D40" s="164" t="s">
        <v>754</v>
      </c>
      <c r="E40" s="164" t="s">
        <v>173</v>
      </c>
      <c r="F40" s="165">
        <v>1</v>
      </c>
      <c r="G40" s="166">
        <v>0</v>
      </c>
      <c r="H40" s="166">
        <v>0</v>
      </c>
      <c r="I40" s="166">
        <f t="shared" si="6"/>
        <v>0</v>
      </c>
      <c r="J40" s="164">
        <f t="shared" si="7"/>
        <v>0</v>
      </c>
      <c r="K40" s="167">
        <f t="shared" si="8"/>
        <v>0</v>
      </c>
      <c r="L40" s="167">
        <f t="shared" si="9"/>
        <v>0</v>
      </c>
      <c r="M40" s="167">
        <f t="shared" si="10"/>
        <v>0</v>
      </c>
      <c r="N40" s="167">
        <v>0</v>
      </c>
      <c r="O40" s="167"/>
      <c r="P40" s="171">
        <v>0.12731999999999999</v>
      </c>
      <c r="Q40" s="171"/>
      <c r="R40" s="171">
        <v>0.12731999999999999</v>
      </c>
      <c r="S40" s="167">
        <f t="shared" si="11"/>
        <v>0.127</v>
      </c>
      <c r="T40" s="168"/>
      <c r="U40" s="168"/>
      <c r="V40" s="171"/>
      <c r="Z40">
        <v>0</v>
      </c>
    </row>
    <row r="41" spans="1:26" ht="24.9" customHeight="1" x14ac:dyDescent="0.3">
      <c r="A41" s="169"/>
      <c r="B41" s="164" t="s">
        <v>199</v>
      </c>
      <c r="C41" s="170" t="s">
        <v>755</v>
      </c>
      <c r="D41" s="164" t="s">
        <v>756</v>
      </c>
      <c r="E41" s="164" t="s">
        <v>113</v>
      </c>
      <c r="F41" s="165">
        <v>0.34</v>
      </c>
      <c r="G41" s="166">
        <v>0</v>
      </c>
      <c r="H41" s="166">
        <v>0</v>
      </c>
      <c r="I41" s="166">
        <f t="shared" si="6"/>
        <v>0</v>
      </c>
      <c r="J41" s="164">
        <f t="shared" si="7"/>
        <v>0</v>
      </c>
      <c r="K41" s="167">
        <f t="shared" si="8"/>
        <v>0</v>
      </c>
      <c r="L41" s="167">
        <f t="shared" si="9"/>
        <v>0</v>
      </c>
      <c r="M41" s="167">
        <f t="shared" si="10"/>
        <v>0</v>
      </c>
      <c r="N41" s="167">
        <v>0</v>
      </c>
      <c r="O41" s="167"/>
      <c r="P41" s="171">
        <v>1.8751499999999999</v>
      </c>
      <c r="Q41" s="171"/>
      <c r="R41" s="171">
        <v>1.8751499999999999</v>
      </c>
      <c r="S41" s="167">
        <f t="shared" si="11"/>
        <v>0.63800000000000001</v>
      </c>
      <c r="T41" s="168"/>
      <c r="U41" s="168"/>
      <c r="V41" s="171"/>
      <c r="Z41">
        <v>0</v>
      </c>
    </row>
    <row r="42" spans="1:26" ht="24.9" customHeight="1" x14ac:dyDescent="0.3">
      <c r="A42" s="169"/>
      <c r="B42" s="164" t="s">
        <v>199</v>
      </c>
      <c r="C42" s="170" t="s">
        <v>200</v>
      </c>
      <c r="D42" s="164" t="s">
        <v>201</v>
      </c>
      <c r="E42" s="164" t="s">
        <v>113</v>
      </c>
      <c r="F42" s="165">
        <v>15.75</v>
      </c>
      <c r="G42" s="166">
        <v>0</v>
      </c>
      <c r="H42" s="166">
        <v>0</v>
      </c>
      <c r="I42" s="166">
        <f t="shared" si="6"/>
        <v>0</v>
      </c>
      <c r="J42" s="164">
        <f t="shared" si="7"/>
        <v>0</v>
      </c>
      <c r="K42" s="167">
        <f t="shared" si="8"/>
        <v>0</v>
      </c>
      <c r="L42" s="167">
        <f t="shared" si="9"/>
        <v>0</v>
      </c>
      <c r="M42" s="167">
        <f t="shared" si="10"/>
        <v>0</v>
      </c>
      <c r="N42" s="167">
        <v>0</v>
      </c>
      <c r="O42" s="167"/>
      <c r="P42" s="171">
        <v>1.8751499999999999</v>
      </c>
      <c r="Q42" s="171"/>
      <c r="R42" s="171">
        <v>1.8751499999999999</v>
      </c>
      <c r="S42" s="167">
        <f t="shared" si="11"/>
        <v>29.533999999999999</v>
      </c>
      <c r="T42" s="168"/>
      <c r="U42" s="168"/>
      <c r="V42" s="171"/>
      <c r="Z42">
        <v>0</v>
      </c>
    </row>
    <row r="43" spans="1:26" ht="24.9" customHeight="1" x14ac:dyDescent="0.3">
      <c r="A43" s="169"/>
      <c r="B43" s="164" t="s">
        <v>204</v>
      </c>
      <c r="C43" s="170" t="s">
        <v>757</v>
      </c>
      <c r="D43" s="164" t="s">
        <v>758</v>
      </c>
      <c r="E43" s="164" t="s">
        <v>113</v>
      </c>
      <c r="F43" s="165">
        <v>4.17</v>
      </c>
      <c r="G43" s="166">
        <v>0</v>
      </c>
      <c r="H43" s="166">
        <v>0</v>
      </c>
      <c r="I43" s="166">
        <f t="shared" si="6"/>
        <v>0</v>
      </c>
      <c r="J43" s="164">
        <f t="shared" si="7"/>
        <v>0</v>
      </c>
      <c r="K43" s="167">
        <f t="shared" si="8"/>
        <v>0</v>
      </c>
      <c r="L43" s="167">
        <f t="shared" si="9"/>
        <v>0</v>
      </c>
      <c r="M43" s="167">
        <f t="shared" si="10"/>
        <v>0</v>
      </c>
      <c r="N43" s="167">
        <v>0</v>
      </c>
      <c r="O43" s="167"/>
      <c r="P43" s="171">
        <v>2.2762199999999999</v>
      </c>
      <c r="Q43" s="171"/>
      <c r="R43" s="171">
        <v>2.2762199999999999</v>
      </c>
      <c r="S43" s="167">
        <f t="shared" si="11"/>
        <v>9.4920000000000009</v>
      </c>
      <c r="T43" s="168"/>
      <c r="U43" s="168"/>
      <c r="V43" s="171"/>
      <c r="Z43">
        <v>0</v>
      </c>
    </row>
    <row r="44" spans="1:26" ht="24.9" customHeight="1" x14ac:dyDescent="0.3">
      <c r="A44" s="169"/>
      <c r="B44" s="164" t="s">
        <v>204</v>
      </c>
      <c r="C44" s="170" t="s">
        <v>759</v>
      </c>
      <c r="D44" s="164" t="s">
        <v>760</v>
      </c>
      <c r="E44" s="164" t="s">
        <v>128</v>
      </c>
      <c r="F44" s="165">
        <v>18.3</v>
      </c>
      <c r="G44" s="166">
        <v>0</v>
      </c>
      <c r="H44" s="166">
        <v>0</v>
      </c>
      <c r="I44" s="166">
        <f t="shared" si="6"/>
        <v>0</v>
      </c>
      <c r="J44" s="164">
        <f t="shared" si="7"/>
        <v>0</v>
      </c>
      <c r="K44" s="167">
        <f t="shared" si="8"/>
        <v>0</v>
      </c>
      <c r="L44" s="167">
        <f t="shared" si="9"/>
        <v>0</v>
      </c>
      <c r="M44" s="167">
        <f t="shared" si="10"/>
        <v>0</v>
      </c>
      <c r="N44" s="167">
        <v>0</v>
      </c>
      <c r="O44" s="167"/>
      <c r="P44" s="171">
        <v>4.3200000000000001E-3</v>
      </c>
      <c r="Q44" s="171"/>
      <c r="R44" s="171">
        <v>4.3200000000000001E-3</v>
      </c>
      <c r="S44" s="167">
        <f t="shared" si="11"/>
        <v>7.9000000000000001E-2</v>
      </c>
      <c r="T44" s="168"/>
      <c r="U44" s="168"/>
      <c r="V44" s="171"/>
      <c r="Z44">
        <v>0</v>
      </c>
    </row>
    <row r="45" spans="1:26" ht="24.9" customHeight="1" x14ac:dyDescent="0.3">
      <c r="A45" s="169"/>
      <c r="B45" s="164" t="s">
        <v>204</v>
      </c>
      <c r="C45" s="170" t="s">
        <v>761</v>
      </c>
      <c r="D45" s="164" t="s">
        <v>762</v>
      </c>
      <c r="E45" s="164" t="s">
        <v>128</v>
      </c>
      <c r="F45" s="165">
        <v>18.3</v>
      </c>
      <c r="G45" s="166">
        <v>0</v>
      </c>
      <c r="H45" s="166">
        <v>0</v>
      </c>
      <c r="I45" s="166">
        <f t="shared" si="6"/>
        <v>0</v>
      </c>
      <c r="J45" s="164">
        <f t="shared" si="7"/>
        <v>0</v>
      </c>
      <c r="K45" s="167">
        <f t="shared" si="8"/>
        <v>0</v>
      </c>
      <c r="L45" s="167">
        <f t="shared" si="9"/>
        <v>0</v>
      </c>
      <c r="M45" s="167">
        <f t="shared" si="10"/>
        <v>0</v>
      </c>
      <c r="N45" s="167">
        <v>0</v>
      </c>
      <c r="O45" s="167"/>
      <c r="P45" s="171"/>
      <c r="Q45" s="171"/>
      <c r="R45" s="171"/>
      <c r="S45" s="167">
        <f t="shared" si="11"/>
        <v>0</v>
      </c>
      <c r="T45" s="168"/>
      <c r="U45" s="168"/>
      <c r="V45" s="171"/>
      <c r="Z45">
        <v>0</v>
      </c>
    </row>
    <row r="46" spans="1:26" x14ac:dyDescent="0.3">
      <c r="A46" s="148"/>
      <c r="B46" s="148"/>
      <c r="C46" s="163">
        <v>3</v>
      </c>
      <c r="D46" s="163" t="s">
        <v>70</v>
      </c>
      <c r="E46" s="148"/>
      <c r="F46" s="162"/>
      <c r="G46" s="151">
        <f>ROUND((SUM(L25:L45))/1,2)</f>
        <v>0</v>
      </c>
      <c r="H46" s="151">
        <f>ROUND((SUM(M25:M45))/1,2)</f>
        <v>0</v>
      </c>
      <c r="I46" s="151">
        <f>ROUND((SUM(I25:I45))/1,2)</f>
        <v>0</v>
      </c>
      <c r="J46" s="148"/>
      <c r="K46" s="148"/>
      <c r="L46" s="148">
        <f>ROUND((SUM(L25:L45))/1,2)</f>
        <v>0</v>
      </c>
      <c r="M46" s="148">
        <f>ROUND((SUM(M25:M45))/1,2)</f>
        <v>0</v>
      </c>
      <c r="N46" s="148"/>
      <c r="O46" s="148"/>
      <c r="P46" s="172"/>
      <c r="Q46" s="148"/>
      <c r="R46" s="148"/>
      <c r="S46" s="172">
        <f>ROUND((SUM(S25:S45))/1,2)</f>
        <v>56.89</v>
      </c>
      <c r="T46" s="145"/>
      <c r="U46" s="145"/>
      <c r="V46" s="2">
        <f>ROUND((SUM(V25:V45))/1,2)</f>
        <v>0</v>
      </c>
      <c r="W46" s="145"/>
      <c r="X46" s="145"/>
      <c r="Y46" s="145"/>
      <c r="Z46" s="145"/>
    </row>
    <row r="47" spans="1:26" x14ac:dyDescent="0.3">
      <c r="A47" s="1"/>
      <c r="B47" s="1"/>
      <c r="C47" s="1"/>
      <c r="D47" s="1"/>
      <c r="E47" s="1"/>
      <c r="F47" s="158"/>
      <c r="G47" s="141"/>
      <c r="H47" s="141"/>
      <c r="I47" s="141"/>
      <c r="J47" s="1"/>
      <c r="K47" s="1"/>
      <c r="L47" s="1"/>
      <c r="M47" s="1"/>
      <c r="N47" s="1"/>
      <c r="O47" s="1"/>
      <c r="P47" s="1"/>
      <c r="Q47" s="1"/>
      <c r="R47" s="1"/>
      <c r="S47" s="1"/>
      <c r="V47" s="1"/>
    </row>
    <row r="48" spans="1:26" x14ac:dyDescent="0.3">
      <c r="A48" s="148"/>
      <c r="B48" s="148"/>
      <c r="C48" s="163">
        <v>4</v>
      </c>
      <c r="D48" s="163" t="s">
        <v>71</v>
      </c>
      <c r="E48" s="148"/>
      <c r="F48" s="162"/>
      <c r="G48" s="149"/>
      <c r="H48" s="149"/>
      <c r="I48" s="149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5"/>
      <c r="U48" s="145"/>
      <c r="V48" s="148"/>
      <c r="W48" s="145"/>
      <c r="X48" s="145"/>
      <c r="Y48" s="145"/>
      <c r="Z48" s="145"/>
    </row>
    <row r="49" spans="1:26" ht="24.9" customHeight="1" x14ac:dyDescent="0.3">
      <c r="A49" s="169"/>
      <c r="B49" s="164" t="s">
        <v>149</v>
      </c>
      <c r="C49" s="170" t="s">
        <v>763</v>
      </c>
      <c r="D49" s="164" t="s">
        <v>764</v>
      </c>
      <c r="E49" s="164" t="s">
        <v>137</v>
      </c>
      <c r="F49" s="165">
        <v>9.2100000000000009</v>
      </c>
      <c r="G49" s="166">
        <v>0</v>
      </c>
      <c r="H49" s="166">
        <v>0</v>
      </c>
      <c r="I49" s="166">
        <f t="shared" ref="I49:I58" si="12">ROUND(F49*(G49+H49),2)</f>
        <v>0</v>
      </c>
      <c r="J49" s="164">
        <f t="shared" ref="J49:J58" si="13">ROUND(F49*(N49),2)</f>
        <v>0</v>
      </c>
      <c r="K49" s="167">
        <f t="shared" ref="K49:K58" si="14">ROUND(F49*(O49),2)</f>
        <v>0</v>
      </c>
      <c r="L49" s="167">
        <f t="shared" ref="L49:L58" si="15">ROUND(F49*(G49),2)</f>
        <v>0</v>
      </c>
      <c r="M49" s="167">
        <f t="shared" ref="M49:M58" si="16">ROUND(F49*(H49),2)</f>
        <v>0</v>
      </c>
      <c r="N49" s="167">
        <v>0</v>
      </c>
      <c r="O49" s="167"/>
      <c r="P49" s="171"/>
      <c r="Q49" s="171"/>
      <c r="R49" s="171"/>
      <c r="S49" s="167">
        <f t="shared" ref="S49:S58" si="17">ROUND(F49*(P49),3)</f>
        <v>0</v>
      </c>
      <c r="T49" s="168"/>
      <c r="U49" s="168"/>
      <c r="V49" s="171"/>
      <c r="Z49">
        <v>0</v>
      </c>
    </row>
    <row r="50" spans="1:26" ht="24.9" customHeight="1" x14ac:dyDescent="0.3">
      <c r="A50" s="169"/>
      <c r="B50" s="164" t="s">
        <v>149</v>
      </c>
      <c r="C50" s="170" t="s">
        <v>765</v>
      </c>
      <c r="D50" s="164" t="s">
        <v>766</v>
      </c>
      <c r="E50" s="164" t="s">
        <v>128</v>
      </c>
      <c r="F50" s="165">
        <v>131.58000000000001</v>
      </c>
      <c r="G50" s="166">
        <v>0</v>
      </c>
      <c r="H50" s="166">
        <v>0</v>
      </c>
      <c r="I50" s="166">
        <f t="shared" si="12"/>
        <v>0</v>
      </c>
      <c r="J50" s="164">
        <f t="shared" si="13"/>
        <v>0</v>
      </c>
      <c r="K50" s="167">
        <f t="shared" si="14"/>
        <v>0</v>
      </c>
      <c r="L50" s="167">
        <f t="shared" si="15"/>
        <v>0</v>
      </c>
      <c r="M50" s="167">
        <f t="shared" si="16"/>
        <v>0</v>
      </c>
      <c r="N50" s="167">
        <v>0</v>
      </c>
      <c r="O50" s="167"/>
      <c r="P50" s="171">
        <v>3.9000000000000003E-3</v>
      </c>
      <c r="Q50" s="171"/>
      <c r="R50" s="171">
        <v>3.9000000000000003E-3</v>
      </c>
      <c r="S50" s="167">
        <f t="shared" si="17"/>
        <v>0.51300000000000001</v>
      </c>
      <c r="T50" s="168"/>
      <c r="U50" s="168"/>
      <c r="V50" s="171"/>
      <c r="Z50">
        <v>0</v>
      </c>
    </row>
    <row r="51" spans="1:26" ht="24.9" customHeight="1" x14ac:dyDescent="0.3">
      <c r="A51" s="169"/>
      <c r="B51" s="164" t="s">
        <v>149</v>
      </c>
      <c r="C51" s="170" t="s">
        <v>767</v>
      </c>
      <c r="D51" s="164" t="s">
        <v>768</v>
      </c>
      <c r="E51" s="164" t="s">
        <v>128</v>
      </c>
      <c r="F51" s="165">
        <v>131.58000000000001</v>
      </c>
      <c r="G51" s="166">
        <v>0</v>
      </c>
      <c r="H51" s="166">
        <v>0</v>
      </c>
      <c r="I51" s="166">
        <f t="shared" si="12"/>
        <v>0</v>
      </c>
      <c r="J51" s="164">
        <f t="shared" si="13"/>
        <v>0</v>
      </c>
      <c r="K51" s="167">
        <f t="shared" si="14"/>
        <v>0</v>
      </c>
      <c r="L51" s="167">
        <f t="shared" si="15"/>
        <v>0</v>
      </c>
      <c r="M51" s="167">
        <f t="shared" si="16"/>
        <v>0</v>
      </c>
      <c r="N51" s="167">
        <v>0</v>
      </c>
      <c r="O51" s="167"/>
      <c r="P51" s="171"/>
      <c r="Q51" s="171"/>
      <c r="R51" s="171"/>
      <c r="S51" s="167">
        <f t="shared" si="17"/>
        <v>0</v>
      </c>
      <c r="T51" s="168"/>
      <c r="U51" s="168"/>
      <c r="V51" s="171"/>
      <c r="Z51">
        <v>0</v>
      </c>
    </row>
    <row r="52" spans="1:26" ht="24.9" customHeight="1" x14ac:dyDescent="0.3">
      <c r="A52" s="169"/>
      <c r="B52" s="164" t="s">
        <v>149</v>
      </c>
      <c r="C52" s="170" t="s">
        <v>769</v>
      </c>
      <c r="D52" s="164" t="s">
        <v>770</v>
      </c>
      <c r="E52" s="164" t="s">
        <v>128</v>
      </c>
      <c r="F52" s="165">
        <v>131.58000000000001</v>
      </c>
      <c r="G52" s="166">
        <v>0</v>
      </c>
      <c r="H52" s="166">
        <v>0</v>
      </c>
      <c r="I52" s="166">
        <f t="shared" si="12"/>
        <v>0</v>
      </c>
      <c r="J52" s="164">
        <f t="shared" si="13"/>
        <v>0</v>
      </c>
      <c r="K52" s="167">
        <f t="shared" si="14"/>
        <v>0</v>
      </c>
      <c r="L52" s="167">
        <f t="shared" si="15"/>
        <v>0</v>
      </c>
      <c r="M52" s="167">
        <f t="shared" si="16"/>
        <v>0</v>
      </c>
      <c r="N52" s="167">
        <v>0</v>
      </c>
      <c r="O52" s="167"/>
      <c r="P52" s="171">
        <v>3.8700000000000002E-3</v>
      </c>
      <c r="Q52" s="171"/>
      <c r="R52" s="171">
        <v>3.8700000000000002E-3</v>
      </c>
      <c r="S52" s="167">
        <f t="shared" si="17"/>
        <v>0.50900000000000001</v>
      </c>
      <c r="T52" s="168"/>
      <c r="U52" s="168"/>
      <c r="V52" s="171"/>
      <c r="Z52">
        <v>0</v>
      </c>
    </row>
    <row r="53" spans="1:26" ht="24.9" customHeight="1" x14ac:dyDescent="0.3">
      <c r="A53" s="169"/>
      <c r="B53" s="164" t="s">
        <v>149</v>
      </c>
      <c r="C53" s="170" t="s">
        <v>771</v>
      </c>
      <c r="D53" s="164" t="s">
        <v>772</v>
      </c>
      <c r="E53" s="164" t="s">
        <v>128</v>
      </c>
      <c r="F53" s="165">
        <v>131.58000000000001</v>
      </c>
      <c r="G53" s="166">
        <v>0</v>
      </c>
      <c r="H53" s="166">
        <v>0</v>
      </c>
      <c r="I53" s="166">
        <f t="shared" si="12"/>
        <v>0</v>
      </c>
      <c r="J53" s="164">
        <f t="shared" si="13"/>
        <v>0</v>
      </c>
      <c r="K53" s="167">
        <f t="shared" si="14"/>
        <v>0</v>
      </c>
      <c r="L53" s="167">
        <f t="shared" si="15"/>
        <v>0</v>
      </c>
      <c r="M53" s="167">
        <f t="shared" si="16"/>
        <v>0</v>
      </c>
      <c r="N53" s="167">
        <v>0</v>
      </c>
      <c r="O53" s="167"/>
      <c r="P53" s="171"/>
      <c r="Q53" s="171"/>
      <c r="R53" s="171"/>
      <c r="S53" s="167">
        <f t="shared" si="17"/>
        <v>0</v>
      </c>
      <c r="T53" s="168"/>
      <c r="U53" s="168"/>
      <c r="V53" s="171"/>
      <c r="Z53">
        <v>0</v>
      </c>
    </row>
    <row r="54" spans="1:26" ht="24.9" customHeight="1" x14ac:dyDescent="0.3">
      <c r="A54" s="169"/>
      <c r="B54" s="164" t="s">
        <v>149</v>
      </c>
      <c r="C54" s="170" t="s">
        <v>773</v>
      </c>
      <c r="D54" s="164" t="s">
        <v>774</v>
      </c>
      <c r="E54" s="164" t="s">
        <v>128</v>
      </c>
      <c r="F54" s="165">
        <v>131.58000000000001</v>
      </c>
      <c r="G54" s="166">
        <v>0</v>
      </c>
      <c r="H54" s="166">
        <v>0</v>
      </c>
      <c r="I54" s="166">
        <f t="shared" si="12"/>
        <v>0</v>
      </c>
      <c r="J54" s="164">
        <f t="shared" si="13"/>
        <v>0</v>
      </c>
      <c r="K54" s="167">
        <f t="shared" si="14"/>
        <v>0</v>
      </c>
      <c r="L54" s="167">
        <f t="shared" si="15"/>
        <v>0</v>
      </c>
      <c r="M54" s="167">
        <f t="shared" si="16"/>
        <v>0</v>
      </c>
      <c r="N54" s="167">
        <v>0</v>
      </c>
      <c r="O54" s="167"/>
      <c r="P54" s="171">
        <v>1.291E-2</v>
      </c>
      <c r="Q54" s="171"/>
      <c r="R54" s="171">
        <v>1.291E-2</v>
      </c>
      <c r="S54" s="167">
        <f t="shared" si="17"/>
        <v>1.6990000000000001</v>
      </c>
      <c r="T54" s="168"/>
      <c r="U54" s="168"/>
      <c r="V54" s="171"/>
      <c r="Z54">
        <v>0</v>
      </c>
    </row>
    <row r="55" spans="1:26" ht="24.9" customHeight="1" x14ac:dyDescent="0.3">
      <c r="A55" s="169"/>
      <c r="B55" s="164" t="s">
        <v>149</v>
      </c>
      <c r="C55" s="170" t="s">
        <v>225</v>
      </c>
      <c r="D55" s="164" t="s">
        <v>775</v>
      </c>
      <c r="E55" s="164" t="s">
        <v>113</v>
      </c>
      <c r="F55" s="165">
        <v>4.7699999999999996</v>
      </c>
      <c r="G55" s="166">
        <v>0</v>
      </c>
      <c r="H55" s="166">
        <v>0</v>
      </c>
      <c r="I55" s="166">
        <f t="shared" si="12"/>
        <v>0</v>
      </c>
      <c r="J55" s="164">
        <f t="shared" si="13"/>
        <v>0</v>
      </c>
      <c r="K55" s="167">
        <f t="shared" si="14"/>
        <v>0</v>
      </c>
      <c r="L55" s="167">
        <f t="shared" si="15"/>
        <v>0</v>
      </c>
      <c r="M55" s="167">
        <f t="shared" si="16"/>
        <v>0</v>
      </c>
      <c r="N55" s="167">
        <v>0</v>
      </c>
      <c r="O55" s="167"/>
      <c r="P55" s="171">
        <v>2.2618500000000004</v>
      </c>
      <c r="Q55" s="171"/>
      <c r="R55" s="171">
        <v>2.2618500000000004</v>
      </c>
      <c r="S55" s="167">
        <f t="shared" si="17"/>
        <v>10.789</v>
      </c>
      <c r="T55" s="168"/>
      <c r="U55" s="168"/>
      <c r="V55" s="171"/>
      <c r="Z55">
        <v>0</v>
      </c>
    </row>
    <row r="56" spans="1:26" ht="24.9" customHeight="1" x14ac:dyDescent="0.3">
      <c r="A56" s="169"/>
      <c r="B56" s="164" t="s">
        <v>149</v>
      </c>
      <c r="C56" s="170" t="s">
        <v>227</v>
      </c>
      <c r="D56" s="164" t="s">
        <v>228</v>
      </c>
      <c r="E56" s="164" t="s">
        <v>128</v>
      </c>
      <c r="F56" s="165">
        <v>28.56</v>
      </c>
      <c r="G56" s="166">
        <v>0</v>
      </c>
      <c r="H56" s="166">
        <v>0</v>
      </c>
      <c r="I56" s="166">
        <f t="shared" si="12"/>
        <v>0</v>
      </c>
      <c r="J56" s="164">
        <f t="shared" si="13"/>
        <v>0</v>
      </c>
      <c r="K56" s="167">
        <f t="shared" si="14"/>
        <v>0</v>
      </c>
      <c r="L56" s="167">
        <f t="shared" si="15"/>
        <v>0</v>
      </c>
      <c r="M56" s="167">
        <f t="shared" si="16"/>
        <v>0</v>
      </c>
      <c r="N56" s="167">
        <v>0</v>
      </c>
      <c r="O56" s="167"/>
      <c r="P56" s="171">
        <v>3.4100000000000003E-3</v>
      </c>
      <c r="Q56" s="171"/>
      <c r="R56" s="171">
        <v>3.4100000000000003E-3</v>
      </c>
      <c r="S56" s="167">
        <f t="shared" si="17"/>
        <v>9.7000000000000003E-2</v>
      </c>
      <c r="T56" s="168"/>
      <c r="U56" s="168"/>
      <c r="V56" s="171"/>
      <c r="Z56">
        <v>0</v>
      </c>
    </row>
    <row r="57" spans="1:26" ht="24.9" customHeight="1" x14ac:dyDescent="0.3">
      <c r="A57" s="169"/>
      <c r="B57" s="164" t="s">
        <v>149</v>
      </c>
      <c r="C57" s="170" t="s">
        <v>229</v>
      </c>
      <c r="D57" s="164" t="s">
        <v>230</v>
      </c>
      <c r="E57" s="164" t="s">
        <v>128</v>
      </c>
      <c r="F57" s="165">
        <v>28.56</v>
      </c>
      <c r="G57" s="166">
        <v>0</v>
      </c>
      <c r="H57" s="166">
        <v>0</v>
      </c>
      <c r="I57" s="166">
        <f t="shared" si="12"/>
        <v>0</v>
      </c>
      <c r="J57" s="164">
        <f t="shared" si="13"/>
        <v>0</v>
      </c>
      <c r="K57" s="167">
        <f t="shared" si="14"/>
        <v>0</v>
      </c>
      <c r="L57" s="167">
        <f t="shared" si="15"/>
        <v>0</v>
      </c>
      <c r="M57" s="167">
        <f t="shared" si="16"/>
        <v>0</v>
      </c>
      <c r="N57" s="167">
        <v>0</v>
      </c>
      <c r="O57" s="167"/>
      <c r="P57" s="171"/>
      <c r="Q57" s="171"/>
      <c r="R57" s="171"/>
      <c r="S57" s="167">
        <f t="shared" si="17"/>
        <v>0</v>
      </c>
      <c r="T57" s="168"/>
      <c r="U57" s="168"/>
      <c r="V57" s="171"/>
      <c r="Z57">
        <v>0</v>
      </c>
    </row>
    <row r="58" spans="1:26" ht="24.9" customHeight="1" x14ac:dyDescent="0.3">
      <c r="A58" s="169"/>
      <c r="B58" s="164" t="s">
        <v>149</v>
      </c>
      <c r="C58" s="170" t="s">
        <v>776</v>
      </c>
      <c r="D58" s="164" t="s">
        <v>777</v>
      </c>
      <c r="E58" s="164" t="s">
        <v>188</v>
      </c>
      <c r="F58" s="165">
        <v>0.115</v>
      </c>
      <c r="G58" s="166">
        <v>0</v>
      </c>
      <c r="H58" s="166">
        <v>0</v>
      </c>
      <c r="I58" s="166">
        <f t="shared" si="12"/>
        <v>0</v>
      </c>
      <c r="J58" s="164">
        <f t="shared" si="13"/>
        <v>0</v>
      </c>
      <c r="K58" s="167">
        <f t="shared" si="14"/>
        <v>0</v>
      </c>
      <c r="L58" s="167">
        <f t="shared" si="15"/>
        <v>0</v>
      </c>
      <c r="M58" s="167">
        <f t="shared" si="16"/>
        <v>0</v>
      </c>
      <c r="N58" s="167">
        <v>0</v>
      </c>
      <c r="O58" s="167"/>
      <c r="P58" s="171">
        <v>1.0675400000000002</v>
      </c>
      <c r="Q58" s="171"/>
      <c r="R58" s="171">
        <v>1.0675400000000002</v>
      </c>
      <c r="S58" s="167">
        <f t="shared" si="17"/>
        <v>0.123</v>
      </c>
      <c r="T58" s="168"/>
      <c r="U58" s="168"/>
      <c r="V58" s="171"/>
      <c r="Z58">
        <v>0</v>
      </c>
    </row>
    <row r="59" spans="1:26" x14ac:dyDescent="0.3">
      <c r="A59" s="148"/>
      <c r="B59" s="148"/>
      <c r="C59" s="163">
        <v>4</v>
      </c>
      <c r="D59" s="163" t="s">
        <v>71</v>
      </c>
      <c r="E59" s="148"/>
      <c r="F59" s="162"/>
      <c r="G59" s="151">
        <f>ROUND((SUM(L48:L58))/1,2)</f>
        <v>0</v>
      </c>
      <c r="H59" s="151">
        <f>ROUND((SUM(M48:M58))/1,2)</f>
        <v>0</v>
      </c>
      <c r="I59" s="151">
        <f>ROUND((SUM(I48:I58))/1,2)</f>
        <v>0</v>
      </c>
      <c r="J59" s="148"/>
      <c r="K59" s="148"/>
      <c r="L59" s="148">
        <f>ROUND((SUM(L48:L58))/1,2)</f>
        <v>0</v>
      </c>
      <c r="M59" s="148">
        <f>ROUND((SUM(M48:M58))/1,2)</f>
        <v>0</v>
      </c>
      <c r="N59" s="148"/>
      <c r="O59" s="148"/>
      <c r="P59" s="172"/>
      <c r="Q59" s="148"/>
      <c r="R59" s="148"/>
      <c r="S59" s="172">
        <f>ROUND((SUM(S48:S58))/1,2)</f>
        <v>13.73</v>
      </c>
      <c r="T59" s="145"/>
      <c r="U59" s="145"/>
      <c r="V59" s="2">
        <f>ROUND((SUM(V48:V58))/1,2)</f>
        <v>0</v>
      </c>
      <c r="W59" s="145"/>
      <c r="X59" s="145"/>
      <c r="Y59" s="145"/>
      <c r="Z59" s="145"/>
    </row>
    <row r="60" spans="1:26" x14ac:dyDescent="0.3">
      <c r="A60" s="1"/>
      <c r="B60" s="1"/>
      <c r="C60" s="1"/>
      <c r="D60" s="1"/>
      <c r="E60" s="1"/>
      <c r="F60" s="158"/>
      <c r="G60" s="141"/>
      <c r="H60" s="141"/>
      <c r="I60" s="141"/>
      <c r="J60" s="1"/>
      <c r="K60" s="1"/>
      <c r="L60" s="1"/>
      <c r="M60" s="1"/>
      <c r="N60" s="1"/>
      <c r="O60" s="1"/>
      <c r="P60" s="1"/>
      <c r="Q60" s="1"/>
      <c r="R60" s="1"/>
      <c r="S60" s="1"/>
      <c r="V60" s="1"/>
    </row>
    <row r="61" spans="1:26" x14ac:dyDescent="0.3">
      <c r="A61" s="148"/>
      <c r="B61" s="148"/>
      <c r="C61" s="163">
        <v>5</v>
      </c>
      <c r="D61" s="163" t="s">
        <v>72</v>
      </c>
      <c r="E61" s="148"/>
      <c r="F61" s="162"/>
      <c r="G61" s="149"/>
      <c r="H61" s="149"/>
      <c r="I61" s="149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5"/>
      <c r="U61" s="145"/>
      <c r="V61" s="148"/>
      <c r="W61" s="145"/>
      <c r="X61" s="145"/>
      <c r="Y61" s="145"/>
      <c r="Z61" s="145"/>
    </row>
    <row r="62" spans="1:26" ht="24.9" customHeight="1" x14ac:dyDescent="0.3">
      <c r="A62" s="169"/>
      <c r="B62" s="164" t="s">
        <v>245</v>
      </c>
      <c r="C62" s="170" t="s">
        <v>246</v>
      </c>
      <c r="D62" s="164" t="s">
        <v>247</v>
      </c>
      <c r="E62" s="164" t="s">
        <v>248</v>
      </c>
      <c r="F62" s="165">
        <v>1</v>
      </c>
      <c r="G62" s="166">
        <v>0</v>
      </c>
      <c r="H62" s="166">
        <v>0</v>
      </c>
      <c r="I62" s="166">
        <f>ROUND(F62*(G62+H62),2)</f>
        <v>0</v>
      </c>
      <c r="J62" s="164">
        <f>ROUND(F62*(N62),2)</f>
        <v>0</v>
      </c>
      <c r="K62" s="167">
        <f>ROUND(F62*(O62),2)</f>
        <v>0</v>
      </c>
      <c r="L62" s="167">
        <f>ROUND(F62*(G62),2)</f>
        <v>0</v>
      </c>
      <c r="M62" s="167">
        <f>ROUND(F62*(H62),2)</f>
        <v>0</v>
      </c>
      <c r="N62" s="167">
        <v>0</v>
      </c>
      <c r="O62" s="167"/>
      <c r="P62" s="171"/>
      <c r="Q62" s="171"/>
      <c r="R62" s="171"/>
      <c r="S62" s="167">
        <f>ROUND(F62*(P62),3)</f>
        <v>0</v>
      </c>
      <c r="T62" s="168"/>
      <c r="U62" s="168"/>
      <c r="V62" s="171"/>
      <c r="Z62">
        <v>0</v>
      </c>
    </row>
    <row r="63" spans="1:26" x14ac:dyDescent="0.3">
      <c r="A63" s="148"/>
      <c r="B63" s="148"/>
      <c r="C63" s="163">
        <v>5</v>
      </c>
      <c r="D63" s="163" t="s">
        <v>72</v>
      </c>
      <c r="E63" s="148"/>
      <c r="F63" s="162"/>
      <c r="G63" s="151">
        <f>ROUND((SUM(L61:L62))/1,2)</f>
        <v>0</v>
      </c>
      <c r="H63" s="151">
        <f>ROUND((SUM(M61:M62))/1,2)</f>
        <v>0</v>
      </c>
      <c r="I63" s="151">
        <f>ROUND((SUM(I61:I62))/1,2)</f>
        <v>0</v>
      </c>
      <c r="J63" s="148"/>
      <c r="K63" s="148"/>
      <c r="L63" s="148">
        <f>ROUND((SUM(L61:L62))/1,2)</f>
        <v>0</v>
      </c>
      <c r="M63" s="148">
        <f>ROUND((SUM(M61:M62))/1,2)</f>
        <v>0</v>
      </c>
      <c r="N63" s="148"/>
      <c r="O63" s="148"/>
      <c r="P63" s="172"/>
      <c r="Q63" s="148"/>
      <c r="R63" s="148"/>
      <c r="S63" s="172">
        <f>ROUND((SUM(S61:S62))/1,2)</f>
        <v>0</v>
      </c>
      <c r="T63" s="145"/>
      <c r="U63" s="145"/>
      <c r="V63" s="2">
        <f>ROUND((SUM(V61:V62))/1,2)</f>
        <v>0</v>
      </c>
      <c r="W63" s="145"/>
      <c r="X63" s="145"/>
      <c r="Y63" s="145"/>
      <c r="Z63" s="145"/>
    </row>
    <row r="64" spans="1:26" x14ac:dyDescent="0.3">
      <c r="A64" s="1"/>
      <c r="B64" s="1"/>
      <c r="C64" s="1"/>
      <c r="D64" s="1"/>
      <c r="E64" s="1"/>
      <c r="F64" s="158"/>
      <c r="G64" s="141"/>
      <c r="H64" s="141"/>
      <c r="I64" s="141"/>
      <c r="J64" s="1"/>
      <c r="K64" s="1"/>
      <c r="L64" s="1"/>
      <c r="M64" s="1"/>
      <c r="N64" s="1"/>
      <c r="O64" s="1"/>
      <c r="P64" s="1"/>
      <c r="Q64" s="1"/>
      <c r="R64" s="1"/>
      <c r="S64" s="1"/>
      <c r="V64" s="1"/>
    </row>
    <row r="65" spans="1:26" x14ac:dyDescent="0.3">
      <c r="A65" s="148"/>
      <c r="B65" s="148"/>
      <c r="C65" s="163">
        <v>6</v>
      </c>
      <c r="D65" s="163" t="s">
        <v>73</v>
      </c>
      <c r="E65" s="148"/>
      <c r="F65" s="162"/>
      <c r="G65" s="149"/>
      <c r="H65" s="149"/>
      <c r="I65" s="149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5"/>
      <c r="U65" s="145"/>
      <c r="V65" s="148"/>
      <c r="W65" s="145"/>
      <c r="X65" s="145"/>
      <c r="Y65" s="145"/>
      <c r="Z65" s="145"/>
    </row>
    <row r="66" spans="1:26" ht="24.9" customHeight="1" x14ac:dyDescent="0.3">
      <c r="A66" s="169"/>
      <c r="B66" s="164" t="s">
        <v>149</v>
      </c>
      <c r="C66" s="170" t="s">
        <v>257</v>
      </c>
      <c r="D66" s="164" t="s">
        <v>778</v>
      </c>
      <c r="E66" s="164" t="s">
        <v>128</v>
      </c>
      <c r="F66" s="165">
        <v>1467.07</v>
      </c>
      <c r="G66" s="166">
        <v>0</v>
      </c>
      <c r="H66" s="166">
        <v>0</v>
      </c>
      <c r="I66" s="166">
        <f t="shared" ref="I66:I94" si="18">ROUND(F66*(G66+H66),2)</f>
        <v>0</v>
      </c>
      <c r="J66" s="164">
        <f t="shared" ref="J66:J94" si="19">ROUND(F66*(N66),2)</f>
        <v>0</v>
      </c>
      <c r="K66" s="167">
        <f t="shared" ref="K66:K94" si="20">ROUND(F66*(O66),2)</f>
        <v>0</v>
      </c>
      <c r="L66" s="167">
        <f t="shared" ref="L66:L94" si="21">ROUND(F66*(G66),2)</f>
        <v>0</v>
      </c>
      <c r="M66" s="167">
        <f t="shared" ref="M66:M94" si="22">ROUND(F66*(H66),2)</f>
        <v>0</v>
      </c>
      <c r="N66" s="167">
        <v>0</v>
      </c>
      <c r="O66" s="167"/>
      <c r="P66" s="171"/>
      <c r="Q66" s="171"/>
      <c r="R66" s="171"/>
      <c r="S66" s="167">
        <f t="shared" ref="S66:S94" si="23">ROUND(F66*(P66),3)</f>
        <v>0</v>
      </c>
      <c r="T66" s="168"/>
      <c r="U66" s="168"/>
      <c r="V66" s="171"/>
      <c r="Z66">
        <v>0</v>
      </c>
    </row>
    <row r="67" spans="1:26" ht="24.9" customHeight="1" x14ac:dyDescent="0.3">
      <c r="A67" s="169"/>
      <c r="B67" s="164" t="s">
        <v>149</v>
      </c>
      <c r="C67" s="170" t="s">
        <v>259</v>
      </c>
      <c r="D67" s="164" t="s">
        <v>779</v>
      </c>
      <c r="E67" s="164" t="s">
        <v>128</v>
      </c>
      <c r="F67" s="165">
        <v>870.76</v>
      </c>
      <c r="G67" s="166">
        <v>0</v>
      </c>
      <c r="H67" s="166">
        <v>0</v>
      </c>
      <c r="I67" s="166">
        <f t="shared" si="18"/>
        <v>0</v>
      </c>
      <c r="J67" s="164">
        <f t="shared" si="19"/>
        <v>0</v>
      </c>
      <c r="K67" s="167">
        <f t="shared" si="20"/>
        <v>0</v>
      </c>
      <c r="L67" s="167">
        <f t="shared" si="21"/>
        <v>0</v>
      </c>
      <c r="M67" s="167">
        <f t="shared" si="22"/>
        <v>0</v>
      </c>
      <c r="N67" s="167">
        <v>0</v>
      </c>
      <c r="O67" s="167"/>
      <c r="P67" s="171"/>
      <c r="Q67" s="171"/>
      <c r="R67" s="171"/>
      <c r="S67" s="167">
        <f t="shared" si="23"/>
        <v>0</v>
      </c>
      <c r="T67" s="168"/>
      <c r="U67" s="168"/>
      <c r="V67" s="171"/>
      <c r="Z67">
        <v>0</v>
      </c>
    </row>
    <row r="68" spans="1:26" ht="24.9" customHeight="1" x14ac:dyDescent="0.3">
      <c r="A68" s="169"/>
      <c r="B68" s="164" t="s">
        <v>149</v>
      </c>
      <c r="C68" s="170" t="s">
        <v>261</v>
      </c>
      <c r="D68" s="164" t="s">
        <v>780</v>
      </c>
      <c r="E68" s="164" t="s">
        <v>128</v>
      </c>
      <c r="F68" s="165">
        <v>795.69</v>
      </c>
      <c r="G68" s="166">
        <v>0</v>
      </c>
      <c r="H68" s="166">
        <v>0</v>
      </c>
      <c r="I68" s="166">
        <f t="shared" si="18"/>
        <v>0</v>
      </c>
      <c r="J68" s="164">
        <f t="shared" si="19"/>
        <v>0</v>
      </c>
      <c r="K68" s="167">
        <f t="shared" si="20"/>
        <v>0</v>
      </c>
      <c r="L68" s="167">
        <f t="shared" si="21"/>
        <v>0</v>
      </c>
      <c r="M68" s="167">
        <f t="shared" si="22"/>
        <v>0</v>
      </c>
      <c r="N68" s="167">
        <v>0</v>
      </c>
      <c r="O68" s="167"/>
      <c r="P68" s="171">
        <v>4.1999999999999997E-3</v>
      </c>
      <c r="Q68" s="171"/>
      <c r="R68" s="171">
        <v>4.1999999999999997E-3</v>
      </c>
      <c r="S68" s="167">
        <f t="shared" si="23"/>
        <v>3.3420000000000001</v>
      </c>
      <c r="T68" s="168"/>
      <c r="U68" s="168"/>
      <c r="V68" s="171"/>
      <c r="Z68">
        <v>0</v>
      </c>
    </row>
    <row r="69" spans="1:26" ht="24.9" customHeight="1" x14ac:dyDescent="0.3">
      <c r="A69" s="169"/>
      <c r="B69" s="164" t="s">
        <v>149</v>
      </c>
      <c r="C69" s="170" t="s">
        <v>272</v>
      </c>
      <c r="D69" s="164" t="s">
        <v>273</v>
      </c>
      <c r="E69" s="164" t="s">
        <v>128</v>
      </c>
      <c r="F69" s="165">
        <v>57.61</v>
      </c>
      <c r="G69" s="166">
        <v>0</v>
      </c>
      <c r="H69" s="166">
        <v>0</v>
      </c>
      <c r="I69" s="166">
        <f t="shared" si="18"/>
        <v>0</v>
      </c>
      <c r="J69" s="164">
        <f t="shared" si="19"/>
        <v>0</v>
      </c>
      <c r="K69" s="167">
        <f t="shared" si="20"/>
        <v>0</v>
      </c>
      <c r="L69" s="167">
        <f t="shared" si="21"/>
        <v>0</v>
      </c>
      <c r="M69" s="167">
        <f t="shared" si="22"/>
        <v>0</v>
      </c>
      <c r="N69" s="167">
        <v>0</v>
      </c>
      <c r="O69" s="167"/>
      <c r="P69" s="171">
        <v>3.8710000000000001E-2</v>
      </c>
      <c r="Q69" s="171"/>
      <c r="R69" s="171">
        <v>3.8710000000000001E-2</v>
      </c>
      <c r="S69" s="167">
        <f t="shared" si="23"/>
        <v>2.23</v>
      </c>
      <c r="T69" s="168"/>
      <c r="U69" s="168"/>
      <c r="V69" s="171"/>
      <c r="Z69">
        <v>0</v>
      </c>
    </row>
    <row r="70" spans="1:26" ht="24.9" customHeight="1" x14ac:dyDescent="0.3">
      <c r="A70" s="169"/>
      <c r="B70" s="164" t="s">
        <v>149</v>
      </c>
      <c r="C70" s="170" t="s">
        <v>781</v>
      </c>
      <c r="D70" s="164" t="s">
        <v>782</v>
      </c>
      <c r="E70" s="164" t="s">
        <v>128</v>
      </c>
      <c r="F70" s="165">
        <v>325.06</v>
      </c>
      <c r="G70" s="166">
        <v>0</v>
      </c>
      <c r="H70" s="166">
        <v>0</v>
      </c>
      <c r="I70" s="166">
        <f t="shared" si="18"/>
        <v>0</v>
      </c>
      <c r="J70" s="164">
        <f t="shared" si="19"/>
        <v>0</v>
      </c>
      <c r="K70" s="167">
        <f t="shared" si="20"/>
        <v>0</v>
      </c>
      <c r="L70" s="167">
        <f t="shared" si="21"/>
        <v>0</v>
      </c>
      <c r="M70" s="167">
        <f t="shared" si="22"/>
        <v>0</v>
      </c>
      <c r="N70" s="167">
        <v>0</v>
      </c>
      <c r="O70" s="167"/>
      <c r="P70" s="171">
        <v>3.7799999999999999E-3</v>
      </c>
      <c r="Q70" s="171"/>
      <c r="R70" s="171">
        <v>3.7799999999999999E-3</v>
      </c>
      <c r="S70" s="167">
        <f t="shared" si="23"/>
        <v>1.2290000000000001</v>
      </c>
      <c r="T70" s="168"/>
      <c r="U70" s="168"/>
      <c r="V70" s="171"/>
      <c r="Z70">
        <v>0</v>
      </c>
    </row>
    <row r="71" spans="1:26" ht="24.9" customHeight="1" x14ac:dyDescent="0.3">
      <c r="A71" s="169"/>
      <c r="B71" s="164" t="s">
        <v>149</v>
      </c>
      <c r="C71" s="170" t="s">
        <v>278</v>
      </c>
      <c r="D71" s="164" t="s">
        <v>783</v>
      </c>
      <c r="E71" s="164" t="s">
        <v>271</v>
      </c>
      <c r="F71" s="165">
        <v>325.06</v>
      </c>
      <c r="G71" s="166">
        <v>0</v>
      </c>
      <c r="H71" s="166">
        <v>0</v>
      </c>
      <c r="I71" s="166">
        <f t="shared" si="18"/>
        <v>0</v>
      </c>
      <c r="J71" s="164">
        <f t="shared" si="19"/>
        <v>0</v>
      </c>
      <c r="K71" s="167">
        <f t="shared" si="20"/>
        <v>0</v>
      </c>
      <c r="L71" s="167">
        <f t="shared" si="21"/>
        <v>0</v>
      </c>
      <c r="M71" s="167">
        <f t="shared" si="22"/>
        <v>0</v>
      </c>
      <c r="N71" s="167">
        <v>0</v>
      </c>
      <c r="O71" s="167"/>
      <c r="P71" s="171"/>
      <c r="Q71" s="171"/>
      <c r="R71" s="171"/>
      <c r="S71" s="167">
        <f t="shared" si="23"/>
        <v>0</v>
      </c>
      <c r="T71" s="168"/>
      <c r="U71" s="168"/>
      <c r="V71" s="171"/>
      <c r="Z71">
        <v>0</v>
      </c>
    </row>
    <row r="72" spans="1:26" ht="24.9" customHeight="1" x14ac:dyDescent="0.3">
      <c r="A72" s="169"/>
      <c r="B72" s="164" t="s">
        <v>149</v>
      </c>
      <c r="C72" s="170" t="s">
        <v>784</v>
      </c>
      <c r="D72" s="164" t="s">
        <v>785</v>
      </c>
      <c r="E72" s="164" t="s">
        <v>284</v>
      </c>
      <c r="F72" s="165">
        <v>123.84</v>
      </c>
      <c r="G72" s="166">
        <v>0</v>
      </c>
      <c r="H72" s="166">
        <v>0</v>
      </c>
      <c r="I72" s="166">
        <f t="shared" si="18"/>
        <v>0</v>
      </c>
      <c r="J72" s="164">
        <f t="shared" si="19"/>
        <v>0</v>
      </c>
      <c r="K72" s="167">
        <f t="shared" si="20"/>
        <v>0</v>
      </c>
      <c r="L72" s="167">
        <f t="shared" si="21"/>
        <v>0</v>
      </c>
      <c r="M72" s="167">
        <f t="shared" si="22"/>
        <v>0</v>
      </c>
      <c r="N72" s="167">
        <v>0</v>
      </c>
      <c r="O72" s="167"/>
      <c r="P72" s="171"/>
      <c r="Q72" s="171"/>
      <c r="R72" s="171"/>
      <c r="S72" s="167">
        <f t="shared" si="23"/>
        <v>0</v>
      </c>
      <c r="T72" s="168"/>
      <c r="U72" s="168"/>
      <c r="V72" s="171"/>
      <c r="Z72">
        <v>0</v>
      </c>
    </row>
    <row r="73" spans="1:26" ht="24.9" customHeight="1" x14ac:dyDescent="0.3">
      <c r="A73" s="169"/>
      <c r="B73" s="164" t="s">
        <v>149</v>
      </c>
      <c r="C73" s="170" t="s">
        <v>282</v>
      </c>
      <c r="D73" s="164" t="s">
        <v>283</v>
      </c>
      <c r="E73" s="164" t="s">
        <v>284</v>
      </c>
      <c r="F73" s="165">
        <v>23.97</v>
      </c>
      <c r="G73" s="166">
        <v>0</v>
      </c>
      <c r="H73" s="166">
        <v>0</v>
      </c>
      <c r="I73" s="166">
        <f t="shared" si="18"/>
        <v>0</v>
      </c>
      <c r="J73" s="164">
        <f t="shared" si="19"/>
        <v>0</v>
      </c>
      <c r="K73" s="167">
        <f t="shared" si="20"/>
        <v>0</v>
      </c>
      <c r="L73" s="167">
        <f t="shared" si="21"/>
        <v>0</v>
      </c>
      <c r="M73" s="167">
        <f t="shared" si="22"/>
        <v>0</v>
      </c>
      <c r="N73" s="167">
        <v>0</v>
      </c>
      <c r="O73" s="167"/>
      <c r="P73" s="171"/>
      <c r="Q73" s="171"/>
      <c r="R73" s="171"/>
      <c r="S73" s="167">
        <f t="shared" si="23"/>
        <v>0</v>
      </c>
      <c r="T73" s="168"/>
      <c r="U73" s="168"/>
      <c r="V73" s="171"/>
      <c r="Z73">
        <v>0</v>
      </c>
    </row>
    <row r="74" spans="1:26" ht="24.9" customHeight="1" x14ac:dyDescent="0.3">
      <c r="A74" s="169"/>
      <c r="B74" s="164" t="s">
        <v>149</v>
      </c>
      <c r="C74" s="170" t="s">
        <v>285</v>
      </c>
      <c r="D74" s="164" t="s">
        <v>786</v>
      </c>
      <c r="E74" s="164" t="s">
        <v>113</v>
      </c>
      <c r="F74" s="165">
        <v>15.93</v>
      </c>
      <c r="G74" s="166">
        <v>0</v>
      </c>
      <c r="H74" s="166">
        <v>0</v>
      </c>
      <c r="I74" s="166">
        <f t="shared" si="18"/>
        <v>0</v>
      </c>
      <c r="J74" s="164">
        <f t="shared" si="19"/>
        <v>0</v>
      </c>
      <c r="K74" s="167">
        <f t="shared" si="20"/>
        <v>0</v>
      </c>
      <c r="L74" s="167">
        <f t="shared" si="21"/>
        <v>0</v>
      </c>
      <c r="M74" s="167">
        <f t="shared" si="22"/>
        <v>0</v>
      </c>
      <c r="N74" s="167">
        <v>0</v>
      </c>
      <c r="O74" s="167"/>
      <c r="P74" s="171">
        <v>2.2131099999999999</v>
      </c>
      <c r="Q74" s="171"/>
      <c r="R74" s="171">
        <v>2.2131099999999999</v>
      </c>
      <c r="S74" s="167">
        <f t="shared" si="23"/>
        <v>35.255000000000003</v>
      </c>
      <c r="T74" s="168"/>
      <c r="U74" s="168"/>
      <c r="V74" s="171"/>
      <c r="Z74">
        <v>0</v>
      </c>
    </row>
    <row r="75" spans="1:26" ht="24.9" customHeight="1" x14ac:dyDescent="0.3">
      <c r="A75" s="169"/>
      <c r="B75" s="164" t="s">
        <v>149</v>
      </c>
      <c r="C75" s="170" t="s">
        <v>787</v>
      </c>
      <c r="D75" s="164" t="s">
        <v>788</v>
      </c>
      <c r="E75" s="164" t="s">
        <v>113</v>
      </c>
      <c r="F75" s="165">
        <v>1.66</v>
      </c>
      <c r="G75" s="166">
        <v>0</v>
      </c>
      <c r="H75" s="166">
        <v>0</v>
      </c>
      <c r="I75" s="166">
        <f t="shared" si="18"/>
        <v>0</v>
      </c>
      <c r="J75" s="164">
        <f t="shared" si="19"/>
        <v>0</v>
      </c>
      <c r="K75" s="167">
        <f t="shared" si="20"/>
        <v>0</v>
      </c>
      <c r="L75" s="167">
        <f t="shared" si="21"/>
        <v>0</v>
      </c>
      <c r="M75" s="167">
        <f t="shared" si="22"/>
        <v>0</v>
      </c>
      <c r="N75" s="167">
        <v>0</v>
      </c>
      <c r="O75" s="167"/>
      <c r="P75" s="171"/>
      <c r="Q75" s="171"/>
      <c r="R75" s="171"/>
      <c r="S75" s="167">
        <f t="shared" si="23"/>
        <v>0</v>
      </c>
      <c r="T75" s="168"/>
      <c r="U75" s="168"/>
      <c r="V75" s="171"/>
      <c r="Z75">
        <v>0</v>
      </c>
    </row>
    <row r="76" spans="1:26" ht="24.9" customHeight="1" x14ac:dyDescent="0.3">
      <c r="A76" s="169"/>
      <c r="B76" s="164" t="s">
        <v>149</v>
      </c>
      <c r="C76" s="170" t="s">
        <v>789</v>
      </c>
      <c r="D76" s="164" t="s">
        <v>790</v>
      </c>
      <c r="E76" s="164" t="s">
        <v>113</v>
      </c>
      <c r="F76" s="165">
        <v>27.28</v>
      </c>
      <c r="G76" s="166">
        <v>0</v>
      </c>
      <c r="H76" s="166">
        <v>0</v>
      </c>
      <c r="I76" s="166">
        <f t="shared" si="18"/>
        <v>0</v>
      </c>
      <c r="J76" s="164">
        <f t="shared" si="19"/>
        <v>0</v>
      </c>
      <c r="K76" s="167">
        <f t="shared" si="20"/>
        <v>0</v>
      </c>
      <c r="L76" s="167">
        <f t="shared" si="21"/>
        <v>0</v>
      </c>
      <c r="M76" s="167">
        <f t="shared" si="22"/>
        <v>0</v>
      </c>
      <c r="N76" s="167">
        <v>0</v>
      </c>
      <c r="O76" s="167"/>
      <c r="P76" s="171">
        <v>2.2677700000000001</v>
      </c>
      <c r="Q76" s="171"/>
      <c r="R76" s="171">
        <v>2.2677700000000001</v>
      </c>
      <c r="S76" s="167">
        <f t="shared" si="23"/>
        <v>61.865000000000002</v>
      </c>
      <c r="T76" s="168"/>
      <c r="U76" s="168"/>
      <c r="V76" s="171"/>
      <c r="Z76">
        <v>0</v>
      </c>
    </row>
    <row r="77" spans="1:26" ht="24.9" customHeight="1" x14ac:dyDescent="0.3">
      <c r="A77" s="169"/>
      <c r="B77" s="164" t="s">
        <v>149</v>
      </c>
      <c r="C77" s="170" t="s">
        <v>293</v>
      </c>
      <c r="D77" s="164" t="s">
        <v>791</v>
      </c>
      <c r="E77" s="164" t="s">
        <v>188</v>
      </c>
      <c r="F77" s="165">
        <v>6.8000000000000005E-2</v>
      </c>
      <c r="G77" s="166">
        <v>0</v>
      </c>
      <c r="H77" s="166">
        <v>0</v>
      </c>
      <c r="I77" s="166">
        <f t="shared" si="18"/>
        <v>0</v>
      </c>
      <c r="J77" s="164">
        <f t="shared" si="19"/>
        <v>0</v>
      </c>
      <c r="K77" s="167">
        <f t="shared" si="20"/>
        <v>0</v>
      </c>
      <c r="L77" s="167">
        <f t="shared" si="21"/>
        <v>0</v>
      </c>
      <c r="M77" s="167">
        <f t="shared" si="22"/>
        <v>0</v>
      </c>
      <c r="N77" s="167">
        <v>0</v>
      </c>
      <c r="O77" s="167"/>
      <c r="P77" s="171">
        <v>1.20296</v>
      </c>
      <c r="Q77" s="171"/>
      <c r="R77" s="171">
        <v>1.20296</v>
      </c>
      <c r="S77" s="167">
        <f t="shared" si="23"/>
        <v>8.2000000000000003E-2</v>
      </c>
      <c r="T77" s="168"/>
      <c r="U77" s="168"/>
      <c r="V77" s="171"/>
      <c r="Z77">
        <v>0</v>
      </c>
    </row>
    <row r="78" spans="1:26" ht="24.9" customHeight="1" x14ac:dyDescent="0.3">
      <c r="A78" s="169"/>
      <c r="B78" s="164" t="s">
        <v>149</v>
      </c>
      <c r="C78" s="170" t="s">
        <v>295</v>
      </c>
      <c r="D78" s="164" t="s">
        <v>792</v>
      </c>
      <c r="E78" s="164" t="s">
        <v>113</v>
      </c>
      <c r="F78" s="165">
        <v>6.09</v>
      </c>
      <c r="G78" s="166">
        <v>0</v>
      </c>
      <c r="H78" s="166">
        <v>0</v>
      </c>
      <c r="I78" s="166">
        <f t="shared" si="18"/>
        <v>0</v>
      </c>
      <c r="J78" s="164">
        <f t="shared" si="19"/>
        <v>0</v>
      </c>
      <c r="K78" s="167">
        <f t="shared" si="20"/>
        <v>0</v>
      </c>
      <c r="L78" s="167">
        <f t="shared" si="21"/>
        <v>0</v>
      </c>
      <c r="M78" s="167">
        <f t="shared" si="22"/>
        <v>0</v>
      </c>
      <c r="N78" s="167">
        <v>0</v>
      </c>
      <c r="O78" s="167"/>
      <c r="P78" s="171">
        <v>1.837</v>
      </c>
      <c r="Q78" s="171"/>
      <c r="R78" s="171">
        <v>1.837</v>
      </c>
      <c r="S78" s="167">
        <f t="shared" si="23"/>
        <v>11.186999999999999</v>
      </c>
      <c r="T78" s="168"/>
      <c r="U78" s="168"/>
      <c r="V78" s="171"/>
      <c r="Z78">
        <v>0</v>
      </c>
    </row>
    <row r="79" spans="1:26" ht="24.9" customHeight="1" x14ac:dyDescent="0.3">
      <c r="A79" s="169"/>
      <c r="B79" s="164" t="s">
        <v>149</v>
      </c>
      <c r="C79" s="170" t="s">
        <v>793</v>
      </c>
      <c r="D79" s="164" t="s">
        <v>794</v>
      </c>
      <c r="E79" s="164" t="s">
        <v>128</v>
      </c>
      <c r="F79" s="165">
        <v>60.08</v>
      </c>
      <c r="G79" s="166">
        <v>0</v>
      </c>
      <c r="H79" s="166">
        <v>0</v>
      </c>
      <c r="I79" s="166">
        <f t="shared" si="18"/>
        <v>0</v>
      </c>
      <c r="J79" s="164">
        <f t="shared" si="19"/>
        <v>0</v>
      </c>
      <c r="K79" s="167">
        <f t="shared" si="20"/>
        <v>0</v>
      </c>
      <c r="L79" s="167">
        <f t="shared" si="21"/>
        <v>0</v>
      </c>
      <c r="M79" s="167">
        <f t="shared" si="22"/>
        <v>0</v>
      </c>
      <c r="N79" s="167">
        <v>0</v>
      </c>
      <c r="O79" s="167"/>
      <c r="P79" s="171">
        <v>0.10754</v>
      </c>
      <c r="Q79" s="171"/>
      <c r="R79" s="171">
        <v>0.10754</v>
      </c>
      <c r="S79" s="167">
        <f t="shared" si="23"/>
        <v>6.4610000000000003</v>
      </c>
      <c r="T79" s="168"/>
      <c r="U79" s="168"/>
      <c r="V79" s="171"/>
      <c r="Z79">
        <v>0</v>
      </c>
    </row>
    <row r="80" spans="1:26" ht="24.9" customHeight="1" x14ac:dyDescent="0.3">
      <c r="A80" s="169"/>
      <c r="B80" s="164" t="s">
        <v>149</v>
      </c>
      <c r="C80" s="170" t="s">
        <v>795</v>
      </c>
      <c r="D80" s="164" t="s">
        <v>796</v>
      </c>
      <c r="E80" s="164" t="s">
        <v>173</v>
      </c>
      <c r="F80" s="165">
        <v>3</v>
      </c>
      <c r="G80" s="166">
        <v>0</v>
      </c>
      <c r="H80" s="166">
        <v>0</v>
      </c>
      <c r="I80" s="166">
        <f t="shared" si="18"/>
        <v>0</v>
      </c>
      <c r="J80" s="164">
        <f t="shared" si="19"/>
        <v>0</v>
      </c>
      <c r="K80" s="167">
        <f t="shared" si="20"/>
        <v>0</v>
      </c>
      <c r="L80" s="167">
        <f t="shared" si="21"/>
        <v>0</v>
      </c>
      <c r="M80" s="167">
        <f t="shared" si="22"/>
        <v>0</v>
      </c>
      <c r="N80" s="167">
        <v>0</v>
      </c>
      <c r="O80" s="167"/>
      <c r="P80" s="171">
        <v>4.129E-2</v>
      </c>
      <c r="Q80" s="171"/>
      <c r="R80" s="171">
        <v>4.129E-2</v>
      </c>
      <c r="S80" s="167">
        <f t="shared" si="23"/>
        <v>0.124</v>
      </c>
      <c r="T80" s="168"/>
      <c r="U80" s="168"/>
      <c r="V80" s="171"/>
      <c r="Z80">
        <v>0</v>
      </c>
    </row>
    <row r="81" spans="1:26" ht="24.9" customHeight="1" x14ac:dyDescent="0.3">
      <c r="A81" s="169"/>
      <c r="B81" s="164" t="s">
        <v>149</v>
      </c>
      <c r="C81" s="170" t="s">
        <v>797</v>
      </c>
      <c r="D81" s="164" t="s">
        <v>798</v>
      </c>
      <c r="E81" s="164" t="s">
        <v>173</v>
      </c>
      <c r="F81" s="165">
        <v>1</v>
      </c>
      <c r="G81" s="166">
        <v>0</v>
      </c>
      <c r="H81" s="166">
        <v>0</v>
      </c>
      <c r="I81" s="166">
        <f t="shared" si="18"/>
        <v>0</v>
      </c>
      <c r="J81" s="164">
        <f t="shared" si="19"/>
        <v>0</v>
      </c>
      <c r="K81" s="167">
        <f t="shared" si="20"/>
        <v>0</v>
      </c>
      <c r="L81" s="167">
        <f t="shared" si="21"/>
        <v>0</v>
      </c>
      <c r="M81" s="167">
        <f t="shared" si="22"/>
        <v>0</v>
      </c>
      <c r="N81" s="167">
        <v>0</v>
      </c>
      <c r="O81" s="167"/>
      <c r="P81" s="171">
        <v>5.6650000000000006E-2</v>
      </c>
      <c r="Q81" s="171"/>
      <c r="R81" s="171">
        <v>5.6650000000000006E-2</v>
      </c>
      <c r="S81" s="167">
        <f t="shared" si="23"/>
        <v>5.7000000000000002E-2</v>
      </c>
      <c r="T81" s="168"/>
      <c r="U81" s="168"/>
      <c r="V81" s="171"/>
      <c r="Z81">
        <v>0</v>
      </c>
    </row>
    <row r="82" spans="1:26" ht="24.9" customHeight="1" x14ac:dyDescent="0.3">
      <c r="A82" s="169"/>
      <c r="B82" s="164" t="s">
        <v>149</v>
      </c>
      <c r="C82" s="170" t="s">
        <v>305</v>
      </c>
      <c r="D82" s="164" t="s">
        <v>306</v>
      </c>
      <c r="E82" s="164" t="s">
        <v>173</v>
      </c>
      <c r="F82" s="165">
        <v>20</v>
      </c>
      <c r="G82" s="166">
        <v>0</v>
      </c>
      <c r="H82" s="166">
        <v>0</v>
      </c>
      <c r="I82" s="166">
        <f t="shared" si="18"/>
        <v>0</v>
      </c>
      <c r="J82" s="164">
        <f t="shared" si="19"/>
        <v>0</v>
      </c>
      <c r="K82" s="167">
        <f t="shared" si="20"/>
        <v>0</v>
      </c>
      <c r="L82" s="167">
        <f t="shared" si="21"/>
        <v>0</v>
      </c>
      <c r="M82" s="167">
        <f t="shared" si="22"/>
        <v>0</v>
      </c>
      <c r="N82" s="167">
        <v>0</v>
      </c>
      <c r="O82" s="167"/>
      <c r="P82" s="171">
        <v>3.567E-2</v>
      </c>
      <c r="Q82" s="171"/>
      <c r="R82" s="171">
        <v>3.567E-2</v>
      </c>
      <c r="S82" s="167">
        <f t="shared" si="23"/>
        <v>0.71299999999999997</v>
      </c>
      <c r="T82" s="168"/>
      <c r="U82" s="168"/>
      <c r="V82" s="171"/>
      <c r="Z82">
        <v>0</v>
      </c>
    </row>
    <row r="83" spans="1:26" ht="24.9" customHeight="1" x14ac:dyDescent="0.3">
      <c r="A83" s="169"/>
      <c r="B83" s="164" t="s">
        <v>149</v>
      </c>
      <c r="C83" s="170" t="s">
        <v>307</v>
      </c>
      <c r="D83" s="164" t="s">
        <v>308</v>
      </c>
      <c r="E83" s="164" t="s">
        <v>173</v>
      </c>
      <c r="F83" s="165">
        <v>8</v>
      </c>
      <c r="G83" s="166">
        <v>0</v>
      </c>
      <c r="H83" s="166">
        <v>0</v>
      </c>
      <c r="I83" s="166">
        <f t="shared" si="18"/>
        <v>0</v>
      </c>
      <c r="J83" s="164">
        <f t="shared" si="19"/>
        <v>0</v>
      </c>
      <c r="K83" s="167">
        <f t="shared" si="20"/>
        <v>0</v>
      </c>
      <c r="L83" s="167">
        <f t="shared" si="21"/>
        <v>0</v>
      </c>
      <c r="M83" s="167">
        <f t="shared" si="22"/>
        <v>0</v>
      </c>
      <c r="N83" s="167">
        <v>0</v>
      </c>
      <c r="O83" s="167"/>
      <c r="P83" s="171">
        <v>5.2810000000000003E-2</v>
      </c>
      <c r="Q83" s="171"/>
      <c r="R83" s="171">
        <v>5.2810000000000003E-2</v>
      </c>
      <c r="S83" s="167">
        <f t="shared" si="23"/>
        <v>0.42199999999999999</v>
      </c>
      <c r="T83" s="168"/>
      <c r="U83" s="168"/>
      <c r="V83" s="171"/>
      <c r="Z83">
        <v>0</v>
      </c>
    </row>
    <row r="84" spans="1:26" ht="24.9" customHeight="1" x14ac:dyDescent="0.3">
      <c r="A84" s="169"/>
      <c r="B84" s="164" t="s">
        <v>149</v>
      </c>
      <c r="C84" s="170" t="s">
        <v>309</v>
      </c>
      <c r="D84" s="164" t="s">
        <v>310</v>
      </c>
      <c r="E84" s="164" t="s">
        <v>173</v>
      </c>
      <c r="F84" s="165">
        <v>9</v>
      </c>
      <c r="G84" s="166">
        <v>0</v>
      </c>
      <c r="H84" s="166">
        <v>0</v>
      </c>
      <c r="I84" s="166">
        <f t="shared" si="18"/>
        <v>0</v>
      </c>
      <c r="J84" s="164">
        <f t="shared" si="19"/>
        <v>0</v>
      </c>
      <c r="K84" s="167">
        <f t="shared" si="20"/>
        <v>0</v>
      </c>
      <c r="L84" s="167">
        <f t="shared" si="21"/>
        <v>0</v>
      </c>
      <c r="M84" s="167">
        <f t="shared" si="22"/>
        <v>0</v>
      </c>
      <c r="N84" s="167">
        <v>0</v>
      </c>
      <c r="O84" s="167"/>
      <c r="P84" s="171">
        <v>7.8980000000000009E-2</v>
      </c>
      <c r="Q84" s="171"/>
      <c r="R84" s="171">
        <v>7.8980000000000009E-2</v>
      </c>
      <c r="S84" s="167">
        <f t="shared" si="23"/>
        <v>0.71099999999999997</v>
      </c>
      <c r="T84" s="168"/>
      <c r="U84" s="168"/>
      <c r="V84" s="171"/>
      <c r="Z84">
        <v>0</v>
      </c>
    </row>
    <row r="85" spans="1:26" ht="24.9" customHeight="1" x14ac:dyDescent="0.3">
      <c r="A85" s="169"/>
      <c r="B85" s="164" t="s">
        <v>149</v>
      </c>
      <c r="C85" s="170" t="s">
        <v>311</v>
      </c>
      <c r="D85" s="164" t="s">
        <v>312</v>
      </c>
      <c r="E85" s="164" t="s">
        <v>173</v>
      </c>
      <c r="F85" s="165">
        <v>10</v>
      </c>
      <c r="G85" s="166">
        <v>0</v>
      </c>
      <c r="H85" s="166">
        <v>0</v>
      </c>
      <c r="I85" s="166">
        <f t="shared" si="18"/>
        <v>0</v>
      </c>
      <c r="J85" s="164">
        <f t="shared" si="19"/>
        <v>0</v>
      </c>
      <c r="K85" s="167">
        <f t="shared" si="20"/>
        <v>0</v>
      </c>
      <c r="L85" s="167">
        <f t="shared" si="21"/>
        <v>0</v>
      </c>
      <c r="M85" s="167">
        <f t="shared" si="22"/>
        <v>0</v>
      </c>
      <c r="N85" s="167">
        <v>0</v>
      </c>
      <c r="O85" s="167"/>
      <c r="P85" s="171">
        <v>1.7500000000000002E-2</v>
      </c>
      <c r="Q85" s="171"/>
      <c r="R85" s="171">
        <v>1.7500000000000002E-2</v>
      </c>
      <c r="S85" s="167">
        <f t="shared" si="23"/>
        <v>0.17499999999999999</v>
      </c>
      <c r="T85" s="168"/>
      <c r="U85" s="168"/>
      <c r="V85" s="171"/>
      <c r="Z85">
        <v>0</v>
      </c>
    </row>
    <row r="86" spans="1:26" ht="24.9" customHeight="1" x14ac:dyDescent="0.3">
      <c r="A86" s="169"/>
      <c r="B86" s="164" t="s">
        <v>149</v>
      </c>
      <c r="C86" s="170" t="s">
        <v>313</v>
      </c>
      <c r="D86" s="164" t="s">
        <v>314</v>
      </c>
      <c r="E86" s="164" t="s">
        <v>173</v>
      </c>
      <c r="F86" s="165">
        <v>3</v>
      </c>
      <c r="G86" s="166">
        <v>0</v>
      </c>
      <c r="H86" s="166">
        <v>0</v>
      </c>
      <c r="I86" s="166">
        <f t="shared" si="18"/>
        <v>0</v>
      </c>
      <c r="J86" s="164">
        <f t="shared" si="19"/>
        <v>0</v>
      </c>
      <c r="K86" s="167">
        <f t="shared" si="20"/>
        <v>0</v>
      </c>
      <c r="L86" s="167">
        <f t="shared" si="21"/>
        <v>0</v>
      </c>
      <c r="M86" s="167">
        <f t="shared" si="22"/>
        <v>0</v>
      </c>
      <c r="N86" s="167">
        <v>0</v>
      </c>
      <c r="O86" s="167"/>
      <c r="P86" s="171">
        <v>3.4769999999999995E-2</v>
      </c>
      <c r="Q86" s="171"/>
      <c r="R86" s="171">
        <v>3.4769999999999995E-2</v>
      </c>
      <c r="S86" s="167">
        <f t="shared" si="23"/>
        <v>0.104</v>
      </c>
      <c r="T86" s="168"/>
      <c r="U86" s="168"/>
      <c r="V86" s="171"/>
      <c r="Z86">
        <v>0</v>
      </c>
    </row>
    <row r="87" spans="1:26" ht="24.9" customHeight="1" x14ac:dyDescent="0.3">
      <c r="A87" s="169"/>
      <c r="B87" s="164" t="s">
        <v>199</v>
      </c>
      <c r="C87" s="170" t="s">
        <v>799</v>
      </c>
      <c r="D87" s="164" t="s">
        <v>800</v>
      </c>
      <c r="E87" s="164" t="s">
        <v>128</v>
      </c>
      <c r="F87" s="165">
        <v>271.25</v>
      </c>
      <c r="G87" s="166">
        <v>0</v>
      </c>
      <c r="H87" s="166">
        <v>0</v>
      </c>
      <c r="I87" s="166">
        <f t="shared" si="18"/>
        <v>0</v>
      </c>
      <c r="J87" s="164">
        <f t="shared" si="19"/>
        <v>0</v>
      </c>
      <c r="K87" s="167">
        <f t="shared" si="20"/>
        <v>0</v>
      </c>
      <c r="L87" s="167">
        <f t="shared" si="21"/>
        <v>0</v>
      </c>
      <c r="M87" s="167">
        <f t="shared" si="22"/>
        <v>0</v>
      </c>
      <c r="N87" s="167">
        <v>0</v>
      </c>
      <c r="O87" s="167"/>
      <c r="P87" s="171">
        <v>1.2619999999999999E-2</v>
      </c>
      <c r="Q87" s="171"/>
      <c r="R87" s="171">
        <v>1.2619999999999999E-2</v>
      </c>
      <c r="S87" s="167">
        <f t="shared" si="23"/>
        <v>3.423</v>
      </c>
      <c r="T87" s="168"/>
      <c r="U87" s="168"/>
      <c r="V87" s="171"/>
      <c r="Z87">
        <v>0</v>
      </c>
    </row>
    <row r="88" spans="1:26" ht="24.9" customHeight="1" x14ac:dyDescent="0.3">
      <c r="A88" s="169"/>
      <c r="B88" s="164" t="s">
        <v>199</v>
      </c>
      <c r="C88" s="170" t="s">
        <v>801</v>
      </c>
      <c r="D88" s="164" t="s">
        <v>802</v>
      </c>
      <c r="E88" s="164" t="s">
        <v>128</v>
      </c>
      <c r="F88" s="165">
        <v>281.75</v>
      </c>
      <c r="G88" s="166">
        <v>0</v>
      </c>
      <c r="H88" s="166">
        <v>0</v>
      </c>
      <c r="I88" s="166">
        <f t="shared" si="18"/>
        <v>0</v>
      </c>
      <c r="J88" s="164">
        <f t="shared" si="19"/>
        <v>0</v>
      </c>
      <c r="K88" s="167">
        <f t="shared" si="20"/>
        <v>0</v>
      </c>
      <c r="L88" s="167">
        <f t="shared" si="21"/>
        <v>0</v>
      </c>
      <c r="M88" s="167">
        <f t="shared" si="22"/>
        <v>0</v>
      </c>
      <c r="N88" s="167">
        <v>0</v>
      </c>
      <c r="O88" s="167"/>
      <c r="P88" s="171">
        <v>1.2699999999999998E-2</v>
      </c>
      <c r="Q88" s="171"/>
      <c r="R88" s="171">
        <v>1.2699999999999998E-2</v>
      </c>
      <c r="S88" s="167">
        <f t="shared" si="23"/>
        <v>3.5779999999999998</v>
      </c>
      <c r="T88" s="168"/>
      <c r="U88" s="168"/>
      <c r="V88" s="171"/>
      <c r="Z88">
        <v>0</v>
      </c>
    </row>
    <row r="89" spans="1:26" ht="24.9" customHeight="1" x14ac:dyDescent="0.3">
      <c r="A89" s="178"/>
      <c r="B89" s="173" t="s">
        <v>321</v>
      </c>
      <c r="C89" s="179" t="s">
        <v>322</v>
      </c>
      <c r="D89" s="173" t="s">
        <v>323</v>
      </c>
      <c r="E89" s="173" t="s">
        <v>324</v>
      </c>
      <c r="F89" s="174">
        <v>2</v>
      </c>
      <c r="G89" s="175">
        <v>0</v>
      </c>
      <c r="H89" s="175">
        <v>0</v>
      </c>
      <c r="I89" s="175">
        <f t="shared" si="18"/>
        <v>0</v>
      </c>
      <c r="J89" s="173">
        <f t="shared" si="19"/>
        <v>0</v>
      </c>
      <c r="K89" s="176">
        <f t="shared" si="20"/>
        <v>0</v>
      </c>
      <c r="L89" s="176">
        <f t="shared" si="21"/>
        <v>0</v>
      </c>
      <c r="M89" s="176">
        <f t="shared" si="22"/>
        <v>0</v>
      </c>
      <c r="N89" s="176">
        <v>0</v>
      </c>
      <c r="O89" s="176"/>
      <c r="P89" s="180"/>
      <c r="Q89" s="180"/>
      <c r="R89" s="180"/>
      <c r="S89" s="176">
        <f t="shared" si="23"/>
        <v>0</v>
      </c>
      <c r="T89" s="177"/>
      <c r="U89" s="177"/>
      <c r="V89" s="180"/>
      <c r="Z89">
        <v>0</v>
      </c>
    </row>
    <row r="90" spans="1:26" ht="24.9" customHeight="1" x14ac:dyDescent="0.3">
      <c r="A90" s="178"/>
      <c r="B90" s="173" t="s">
        <v>321</v>
      </c>
      <c r="C90" s="179" t="s">
        <v>325</v>
      </c>
      <c r="D90" s="173" t="s">
        <v>326</v>
      </c>
      <c r="E90" s="173" t="s">
        <v>324</v>
      </c>
      <c r="F90" s="174">
        <v>3</v>
      </c>
      <c r="G90" s="175">
        <v>0</v>
      </c>
      <c r="H90" s="175">
        <v>0</v>
      </c>
      <c r="I90" s="175">
        <f t="shared" si="18"/>
        <v>0</v>
      </c>
      <c r="J90" s="173">
        <f t="shared" si="19"/>
        <v>0</v>
      </c>
      <c r="K90" s="176">
        <f t="shared" si="20"/>
        <v>0</v>
      </c>
      <c r="L90" s="176">
        <f t="shared" si="21"/>
        <v>0</v>
      </c>
      <c r="M90" s="176">
        <f t="shared" si="22"/>
        <v>0</v>
      </c>
      <c r="N90" s="176">
        <v>0</v>
      </c>
      <c r="O90" s="176"/>
      <c r="P90" s="180"/>
      <c r="Q90" s="180"/>
      <c r="R90" s="180"/>
      <c r="S90" s="176">
        <f t="shared" si="23"/>
        <v>0</v>
      </c>
      <c r="T90" s="177"/>
      <c r="U90" s="177"/>
      <c r="V90" s="180"/>
      <c r="Z90">
        <v>0</v>
      </c>
    </row>
    <row r="91" spans="1:26" ht="24.9" customHeight="1" x14ac:dyDescent="0.3">
      <c r="A91" s="178"/>
      <c r="B91" s="173" t="s">
        <v>321</v>
      </c>
      <c r="C91" s="179" t="s">
        <v>327</v>
      </c>
      <c r="D91" s="173" t="s">
        <v>328</v>
      </c>
      <c r="E91" s="173" t="s">
        <v>324</v>
      </c>
      <c r="F91" s="174">
        <v>1</v>
      </c>
      <c r="G91" s="175">
        <v>0</v>
      </c>
      <c r="H91" s="175">
        <v>0</v>
      </c>
      <c r="I91" s="175">
        <f t="shared" si="18"/>
        <v>0</v>
      </c>
      <c r="J91" s="173">
        <f t="shared" si="19"/>
        <v>0</v>
      </c>
      <c r="K91" s="176">
        <f t="shared" si="20"/>
        <v>0</v>
      </c>
      <c r="L91" s="176">
        <f t="shared" si="21"/>
        <v>0</v>
      </c>
      <c r="M91" s="176">
        <f t="shared" si="22"/>
        <v>0</v>
      </c>
      <c r="N91" s="176">
        <v>0</v>
      </c>
      <c r="O91" s="176"/>
      <c r="P91" s="180"/>
      <c r="Q91" s="180"/>
      <c r="R91" s="180"/>
      <c r="S91" s="176">
        <f t="shared" si="23"/>
        <v>0</v>
      </c>
      <c r="T91" s="177"/>
      <c r="U91" s="177"/>
      <c r="V91" s="180"/>
      <c r="Z91">
        <v>0</v>
      </c>
    </row>
    <row r="92" spans="1:26" ht="24.9" customHeight="1" x14ac:dyDescent="0.3">
      <c r="A92" s="178"/>
      <c r="B92" s="173" t="s">
        <v>321</v>
      </c>
      <c r="C92" s="179" t="s">
        <v>329</v>
      </c>
      <c r="D92" s="173" t="s">
        <v>330</v>
      </c>
      <c r="E92" s="173" t="s">
        <v>324</v>
      </c>
      <c r="F92" s="174">
        <v>2</v>
      </c>
      <c r="G92" s="175">
        <v>0</v>
      </c>
      <c r="H92" s="175">
        <v>0</v>
      </c>
      <c r="I92" s="175">
        <f t="shared" si="18"/>
        <v>0</v>
      </c>
      <c r="J92" s="173">
        <f t="shared" si="19"/>
        <v>0</v>
      </c>
      <c r="K92" s="176">
        <f t="shared" si="20"/>
        <v>0</v>
      </c>
      <c r="L92" s="176">
        <f t="shared" si="21"/>
        <v>0</v>
      </c>
      <c r="M92" s="176">
        <f t="shared" si="22"/>
        <v>0</v>
      </c>
      <c r="N92" s="176">
        <v>0</v>
      </c>
      <c r="O92" s="176"/>
      <c r="P92" s="180"/>
      <c r="Q92" s="180"/>
      <c r="R92" s="180"/>
      <c r="S92" s="176">
        <f t="shared" si="23"/>
        <v>0</v>
      </c>
      <c r="T92" s="177"/>
      <c r="U92" s="177"/>
      <c r="V92" s="180"/>
      <c r="Z92">
        <v>0</v>
      </c>
    </row>
    <row r="93" spans="1:26" ht="24.9" customHeight="1" x14ac:dyDescent="0.3">
      <c r="A93" s="178"/>
      <c r="B93" s="173" t="s">
        <v>321</v>
      </c>
      <c r="C93" s="179" t="s">
        <v>803</v>
      </c>
      <c r="D93" s="173" t="s">
        <v>804</v>
      </c>
      <c r="E93" s="173" t="s">
        <v>324</v>
      </c>
      <c r="F93" s="174">
        <v>2</v>
      </c>
      <c r="G93" s="175">
        <v>0</v>
      </c>
      <c r="H93" s="175">
        <v>0</v>
      </c>
      <c r="I93" s="175">
        <f t="shared" si="18"/>
        <v>0</v>
      </c>
      <c r="J93" s="173">
        <f t="shared" si="19"/>
        <v>0</v>
      </c>
      <c r="K93" s="176">
        <f t="shared" si="20"/>
        <v>0</v>
      </c>
      <c r="L93" s="176">
        <f t="shared" si="21"/>
        <v>0</v>
      </c>
      <c r="M93" s="176">
        <f t="shared" si="22"/>
        <v>0</v>
      </c>
      <c r="N93" s="176">
        <v>0</v>
      </c>
      <c r="O93" s="176"/>
      <c r="P93" s="180"/>
      <c r="Q93" s="180"/>
      <c r="R93" s="180"/>
      <c r="S93" s="176">
        <f t="shared" si="23"/>
        <v>0</v>
      </c>
      <c r="T93" s="177"/>
      <c r="U93" s="177"/>
      <c r="V93" s="180"/>
      <c r="Z93">
        <v>0</v>
      </c>
    </row>
    <row r="94" spans="1:26" ht="24.9" customHeight="1" x14ac:dyDescent="0.3">
      <c r="A94" s="178"/>
      <c r="B94" s="173" t="s">
        <v>321</v>
      </c>
      <c r="C94" s="179" t="s">
        <v>331</v>
      </c>
      <c r="D94" s="173" t="s">
        <v>332</v>
      </c>
      <c r="E94" s="173" t="s">
        <v>324</v>
      </c>
      <c r="F94" s="174">
        <v>3</v>
      </c>
      <c r="G94" s="175">
        <v>0</v>
      </c>
      <c r="H94" s="175">
        <v>0</v>
      </c>
      <c r="I94" s="175">
        <f t="shared" si="18"/>
        <v>0</v>
      </c>
      <c r="J94" s="173">
        <f t="shared" si="19"/>
        <v>0</v>
      </c>
      <c r="K94" s="176">
        <f t="shared" si="20"/>
        <v>0</v>
      </c>
      <c r="L94" s="176">
        <f t="shared" si="21"/>
        <v>0</v>
      </c>
      <c r="M94" s="176">
        <f t="shared" si="22"/>
        <v>0</v>
      </c>
      <c r="N94" s="176">
        <v>0</v>
      </c>
      <c r="O94" s="176"/>
      <c r="P94" s="180"/>
      <c r="Q94" s="180"/>
      <c r="R94" s="180"/>
      <c r="S94" s="176">
        <f t="shared" si="23"/>
        <v>0</v>
      </c>
      <c r="T94" s="177"/>
      <c r="U94" s="177"/>
      <c r="V94" s="180"/>
      <c r="Z94">
        <v>0</v>
      </c>
    </row>
    <row r="95" spans="1:26" x14ac:dyDescent="0.3">
      <c r="A95" s="148"/>
      <c r="B95" s="148"/>
      <c r="C95" s="163">
        <v>6</v>
      </c>
      <c r="D95" s="163" t="s">
        <v>73</v>
      </c>
      <c r="E95" s="148"/>
      <c r="F95" s="162"/>
      <c r="G95" s="151">
        <f>ROUND((SUM(L65:L94))/1,2)</f>
        <v>0</v>
      </c>
      <c r="H95" s="151">
        <f>ROUND((SUM(M65:M94))/1,2)</f>
        <v>0</v>
      </c>
      <c r="I95" s="151">
        <f>ROUND((SUM(I65:I94))/1,2)</f>
        <v>0</v>
      </c>
      <c r="J95" s="148"/>
      <c r="K95" s="148"/>
      <c r="L95" s="148">
        <f>ROUND((SUM(L65:L94))/1,2)</f>
        <v>0</v>
      </c>
      <c r="M95" s="148">
        <f>ROUND((SUM(M65:M94))/1,2)</f>
        <v>0</v>
      </c>
      <c r="N95" s="148"/>
      <c r="O95" s="148"/>
      <c r="P95" s="172"/>
      <c r="Q95" s="148"/>
      <c r="R95" s="148"/>
      <c r="S95" s="172">
        <f>ROUND((SUM(S65:S94))/1,2)</f>
        <v>130.96</v>
      </c>
      <c r="T95" s="145"/>
      <c r="U95" s="145"/>
      <c r="V95" s="2">
        <f>ROUND((SUM(V65:V94))/1,2)</f>
        <v>0</v>
      </c>
      <c r="W95" s="145"/>
      <c r="X95" s="145"/>
      <c r="Y95" s="145"/>
      <c r="Z95" s="145"/>
    </row>
    <row r="96" spans="1:26" x14ac:dyDescent="0.3">
      <c r="A96" s="1"/>
      <c r="B96" s="1"/>
      <c r="C96" s="1"/>
      <c r="D96" s="1"/>
      <c r="E96" s="1"/>
      <c r="F96" s="158"/>
      <c r="G96" s="141"/>
      <c r="H96" s="141"/>
      <c r="I96" s="141"/>
      <c r="J96" s="1"/>
      <c r="K96" s="1"/>
      <c r="L96" s="1"/>
      <c r="M96" s="1"/>
      <c r="N96" s="1"/>
      <c r="O96" s="1"/>
      <c r="P96" s="1"/>
      <c r="Q96" s="1"/>
      <c r="R96" s="1"/>
      <c r="S96" s="1"/>
      <c r="V96" s="1"/>
    </row>
    <row r="97" spans="1:26" x14ac:dyDescent="0.3">
      <c r="A97" s="148"/>
      <c r="B97" s="148"/>
      <c r="C97" s="163">
        <v>9</v>
      </c>
      <c r="D97" s="163" t="s">
        <v>74</v>
      </c>
      <c r="E97" s="148"/>
      <c r="F97" s="162"/>
      <c r="G97" s="149"/>
      <c r="H97" s="149"/>
      <c r="I97" s="149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5"/>
      <c r="U97" s="145"/>
      <c r="V97" s="148"/>
      <c r="W97" s="145"/>
      <c r="X97" s="145"/>
      <c r="Y97" s="145"/>
      <c r="Z97" s="145"/>
    </row>
    <row r="98" spans="1:26" ht="24.9" customHeight="1" x14ac:dyDescent="0.3">
      <c r="A98" s="169"/>
      <c r="B98" s="164" t="s">
        <v>333</v>
      </c>
      <c r="C98" s="170" t="s">
        <v>334</v>
      </c>
      <c r="D98" s="164" t="s">
        <v>335</v>
      </c>
      <c r="E98" s="164" t="s">
        <v>128</v>
      </c>
      <c r="F98" s="165">
        <v>310</v>
      </c>
      <c r="G98" s="166">
        <v>0</v>
      </c>
      <c r="H98" s="166">
        <v>0</v>
      </c>
      <c r="I98" s="166">
        <f t="shared" ref="I98:I140" si="24">ROUND(F98*(G98+H98),2)</f>
        <v>0</v>
      </c>
      <c r="J98" s="164">
        <f t="shared" ref="J98:J140" si="25">ROUND(F98*(N98),2)</f>
        <v>0</v>
      </c>
      <c r="K98" s="167">
        <f t="shared" ref="K98:K140" si="26">ROUND(F98*(O98),2)</f>
        <v>0</v>
      </c>
      <c r="L98" s="167">
        <f t="shared" ref="L98:L140" si="27">ROUND(F98*(G98),2)</f>
        <v>0</v>
      </c>
      <c r="M98" s="167">
        <f t="shared" ref="M98:M140" si="28">ROUND(F98*(H98),2)</f>
        <v>0</v>
      </c>
      <c r="N98" s="167">
        <v>0</v>
      </c>
      <c r="O98" s="167"/>
      <c r="P98" s="171">
        <v>2.572E-2</v>
      </c>
      <c r="Q98" s="171"/>
      <c r="R98" s="171">
        <v>2.572E-2</v>
      </c>
      <c r="S98" s="167">
        <f t="shared" ref="S98:S140" si="29">ROUND(F98*(P98),3)</f>
        <v>7.9729999999999999</v>
      </c>
      <c r="T98" s="168"/>
      <c r="U98" s="168"/>
      <c r="V98" s="171"/>
      <c r="Z98">
        <v>0</v>
      </c>
    </row>
    <row r="99" spans="1:26" ht="24.9" customHeight="1" x14ac:dyDescent="0.3">
      <c r="A99" s="169"/>
      <c r="B99" s="164" t="s">
        <v>333</v>
      </c>
      <c r="C99" s="170" t="s">
        <v>336</v>
      </c>
      <c r="D99" s="164" t="s">
        <v>337</v>
      </c>
      <c r="E99" s="164" t="s">
        <v>128</v>
      </c>
      <c r="F99" s="165">
        <v>310</v>
      </c>
      <c r="G99" s="166">
        <v>0</v>
      </c>
      <c r="H99" s="166">
        <v>0</v>
      </c>
      <c r="I99" s="166">
        <f t="shared" si="24"/>
        <v>0</v>
      </c>
      <c r="J99" s="164">
        <f t="shared" si="25"/>
        <v>0</v>
      </c>
      <c r="K99" s="167">
        <f t="shared" si="26"/>
        <v>0</v>
      </c>
      <c r="L99" s="167">
        <f t="shared" si="27"/>
        <v>0</v>
      </c>
      <c r="M99" s="167">
        <f t="shared" si="28"/>
        <v>0</v>
      </c>
      <c r="N99" s="167">
        <v>0</v>
      </c>
      <c r="O99" s="167"/>
      <c r="P99" s="171"/>
      <c r="Q99" s="171"/>
      <c r="R99" s="171"/>
      <c r="S99" s="167">
        <f t="shared" si="29"/>
        <v>0</v>
      </c>
      <c r="T99" s="168"/>
      <c r="U99" s="168"/>
      <c r="V99" s="171"/>
      <c r="Z99">
        <v>0</v>
      </c>
    </row>
    <row r="100" spans="1:26" ht="24.9" customHeight="1" x14ac:dyDescent="0.3">
      <c r="A100" s="169"/>
      <c r="B100" s="164" t="s">
        <v>333</v>
      </c>
      <c r="C100" s="170" t="s">
        <v>340</v>
      </c>
      <c r="D100" s="164" t="s">
        <v>341</v>
      </c>
      <c r="E100" s="164" t="s">
        <v>128</v>
      </c>
      <c r="F100" s="165">
        <v>310</v>
      </c>
      <c r="G100" s="166">
        <v>0</v>
      </c>
      <c r="H100" s="166">
        <v>0</v>
      </c>
      <c r="I100" s="166">
        <f t="shared" si="24"/>
        <v>0</v>
      </c>
      <c r="J100" s="164">
        <f t="shared" si="25"/>
        <v>0</v>
      </c>
      <c r="K100" s="167">
        <f t="shared" si="26"/>
        <v>0</v>
      </c>
      <c r="L100" s="167">
        <f t="shared" si="27"/>
        <v>0</v>
      </c>
      <c r="M100" s="167">
        <f t="shared" si="28"/>
        <v>0</v>
      </c>
      <c r="N100" s="167">
        <v>0</v>
      </c>
      <c r="O100" s="167"/>
      <c r="P100" s="171">
        <v>5.0000000000000002E-5</v>
      </c>
      <c r="Q100" s="171"/>
      <c r="R100" s="171">
        <v>5.0000000000000002E-5</v>
      </c>
      <c r="S100" s="167">
        <f t="shared" si="29"/>
        <v>1.6E-2</v>
      </c>
      <c r="T100" s="168"/>
      <c r="U100" s="168"/>
      <c r="V100" s="171"/>
      <c r="Z100">
        <v>0</v>
      </c>
    </row>
    <row r="101" spans="1:26" ht="24.9" customHeight="1" x14ac:dyDescent="0.3">
      <c r="A101" s="169"/>
      <c r="B101" s="164" t="s">
        <v>342</v>
      </c>
      <c r="C101" s="170" t="s">
        <v>343</v>
      </c>
      <c r="D101" s="164" t="s">
        <v>344</v>
      </c>
      <c r="E101" s="164" t="s">
        <v>128</v>
      </c>
      <c r="F101" s="165">
        <v>310</v>
      </c>
      <c r="G101" s="166">
        <v>0</v>
      </c>
      <c r="H101" s="166">
        <v>0</v>
      </c>
      <c r="I101" s="166">
        <f t="shared" si="24"/>
        <v>0</v>
      </c>
      <c r="J101" s="164">
        <f t="shared" si="25"/>
        <v>0</v>
      </c>
      <c r="K101" s="167">
        <f t="shared" si="26"/>
        <v>0</v>
      </c>
      <c r="L101" s="167">
        <f t="shared" si="27"/>
        <v>0</v>
      </c>
      <c r="M101" s="167">
        <f t="shared" si="28"/>
        <v>0</v>
      </c>
      <c r="N101" s="167">
        <v>0</v>
      </c>
      <c r="O101" s="167"/>
      <c r="P101" s="171">
        <v>2.572E-2</v>
      </c>
      <c r="Q101" s="171"/>
      <c r="R101" s="171">
        <v>2.572E-2</v>
      </c>
      <c r="S101" s="167">
        <f t="shared" si="29"/>
        <v>7.9729999999999999</v>
      </c>
      <c r="T101" s="168"/>
      <c r="U101" s="168"/>
      <c r="V101" s="171"/>
      <c r="Z101">
        <v>0</v>
      </c>
    </row>
    <row r="102" spans="1:26" ht="24.9" customHeight="1" x14ac:dyDescent="0.3">
      <c r="A102" s="169"/>
      <c r="B102" s="164" t="s">
        <v>342</v>
      </c>
      <c r="C102" s="170" t="s">
        <v>345</v>
      </c>
      <c r="D102" s="164" t="s">
        <v>346</v>
      </c>
      <c r="E102" s="164" t="s">
        <v>128</v>
      </c>
      <c r="F102" s="165">
        <v>310</v>
      </c>
      <c r="G102" s="166">
        <v>0</v>
      </c>
      <c r="H102" s="166">
        <v>0</v>
      </c>
      <c r="I102" s="166">
        <f t="shared" si="24"/>
        <v>0</v>
      </c>
      <c r="J102" s="164">
        <f t="shared" si="25"/>
        <v>0</v>
      </c>
      <c r="K102" s="167">
        <f t="shared" si="26"/>
        <v>0</v>
      </c>
      <c r="L102" s="167">
        <f t="shared" si="27"/>
        <v>0</v>
      </c>
      <c r="M102" s="167">
        <f t="shared" si="28"/>
        <v>0</v>
      </c>
      <c r="N102" s="167">
        <v>0</v>
      </c>
      <c r="O102" s="167"/>
      <c r="P102" s="171"/>
      <c r="Q102" s="171"/>
      <c r="R102" s="171"/>
      <c r="S102" s="167">
        <f t="shared" si="29"/>
        <v>0</v>
      </c>
      <c r="T102" s="168"/>
      <c r="U102" s="168"/>
      <c r="V102" s="171"/>
      <c r="Z102">
        <v>0</v>
      </c>
    </row>
    <row r="103" spans="1:26" ht="24.9" customHeight="1" x14ac:dyDescent="0.3">
      <c r="A103" s="169"/>
      <c r="B103" s="164" t="s">
        <v>149</v>
      </c>
      <c r="C103" s="170" t="s">
        <v>805</v>
      </c>
      <c r="D103" s="164" t="s">
        <v>806</v>
      </c>
      <c r="E103" s="164" t="s">
        <v>284</v>
      </c>
      <c r="F103" s="165">
        <v>144.16</v>
      </c>
      <c r="G103" s="166">
        <v>0</v>
      </c>
      <c r="H103" s="166">
        <v>0</v>
      </c>
      <c r="I103" s="166">
        <f t="shared" si="24"/>
        <v>0</v>
      </c>
      <c r="J103" s="164">
        <f t="shared" si="25"/>
        <v>0</v>
      </c>
      <c r="K103" s="167">
        <f t="shared" si="26"/>
        <v>0</v>
      </c>
      <c r="L103" s="167">
        <f t="shared" si="27"/>
        <v>0</v>
      </c>
      <c r="M103" s="167">
        <f t="shared" si="28"/>
        <v>0</v>
      </c>
      <c r="N103" s="167">
        <v>0</v>
      </c>
      <c r="O103" s="167"/>
      <c r="P103" s="171">
        <v>1.1100000000000001E-3</v>
      </c>
      <c r="Q103" s="171"/>
      <c r="R103" s="171">
        <v>1.1100000000000001E-3</v>
      </c>
      <c r="S103" s="167">
        <f t="shared" si="29"/>
        <v>0.16</v>
      </c>
      <c r="T103" s="168"/>
      <c r="U103" s="168"/>
      <c r="V103" s="171"/>
      <c r="Z103">
        <v>0</v>
      </c>
    </row>
    <row r="104" spans="1:26" ht="24.9" customHeight="1" x14ac:dyDescent="0.3">
      <c r="A104" s="169"/>
      <c r="B104" s="164" t="s">
        <v>149</v>
      </c>
      <c r="C104" s="170" t="s">
        <v>807</v>
      </c>
      <c r="D104" s="164" t="s">
        <v>808</v>
      </c>
      <c r="E104" s="164" t="s">
        <v>809</v>
      </c>
      <c r="F104" s="165">
        <v>98.2</v>
      </c>
      <c r="G104" s="166">
        <v>0</v>
      </c>
      <c r="H104" s="166">
        <v>0</v>
      </c>
      <c r="I104" s="166">
        <f t="shared" si="24"/>
        <v>0</v>
      </c>
      <c r="J104" s="164">
        <f t="shared" si="25"/>
        <v>0</v>
      </c>
      <c r="K104" s="167">
        <f t="shared" si="26"/>
        <v>0</v>
      </c>
      <c r="L104" s="167">
        <f t="shared" si="27"/>
        <v>0</v>
      </c>
      <c r="M104" s="167">
        <f t="shared" si="28"/>
        <v>0</v>
      </c>
      <c r="N104" s="167">
        <v>0</v>
      </c>
      <c r="O104" s="167"/>
      <c r="P104" s="171">
        <v>5.3300000000000005E-3</v>
      </c>
      <c r="Q104" s="171"/>
      <c r="R104" s="171">
        <v>5.3300000000000005E-3</v>
      </c>
      <c r="S104" s="167">
        <f t="shared" si="29"/>
        <v>0.52300000000000002</v>
      </c>
      <c r="T104" s="168"/>
      <c r="U104" s="168"/>
      <c r="V104" s="171"/>
      <c r="Z104">
        <v>0</v>
      </c>
    </row>
    <row r="105" spans="1:26" ht="24.9" customHeight="1" x14ac:dyDescent="0.3">
      <c r="A105" s="169"/>
      <c r="B105" s="164" t="s">
        <v>351</v>
      </c>
      <c r="C105" s="170" t="s">
        <v>810</v>
      </c>
      <c r="D105" s="164" t="s">
        <v>811</v>
      </c>
      <c r="E105" s="164" t="s">
        <v>113</v>
      </c>
      <c r="F105" s="165">
        <v>0.61</v>
      </c>
      <c r="G105" s="166">
        <v>0</v>
      </c>
      <c r="H105" s="166">
        <v>0</v>
      </c>
      <c r="I105" s="166">
        <f t="shared" si="24"/>
        <v>0</v>
      </c>
      <c r="J105" s="164">
        <f t="shared" si="25"/>
        <v>0</v>
      </c>
      <c r="K105" s="167">
        <f t="shared" si="26"/>
        <v>0</v>
      </c>
      <c r="L105" s="167">
        <f t="shared" si="27"/>
        <v>0</v>
      </c>
      <c r="M105" s="167">
        <f t="shared" si="28"/>
        <v>0</v>
      </c>
      <c r="N105" s="167">
        <v>0</v>
      </c>
      <c r="O105" s="167"/>
      <c r="P105" s="171"/>
      <c r="Q105" s="171"/>
      <c r="R105" s="171"/>
      <c r="S105" s="167">
        <f t="shared" si="29"/>
        <v>0</v>
      </c>
      <c r="T105" s="168"/>
      <c r="U105" s="168"/>
      <c r="V105" s="171"/>
      <c r="Z105">
        <v>0</v>
      </c>
    </row>
    <row r="106" spans="1:26" ht="24.9" customHeight="1" x14ac:dyDescent="0.3">
      <c r="A106" s="169"/>
      <c r="B106" s="164" t="s">
        <v>351</v>
      </c>
      <c r="C106" s="170" t="s">
        <v>812</v>
      </c>
      <c r="D106" s="164" t="s">
        <v>813</v>
      </c>
      <c r="E106" s="164" t="s">
        <v>128</v>
      </c>
      <c r="F106" s="165">
        <v>41.66</v>
      </c>
      <c r="G106" s="166">
        <v>0</v>
      </c>
      <c r="H106" s="166">
        <v>0</v>
      </c>
      <c r="I106" s="166">
        <f t="shared" si="24"/>
        <v>0</v>
      </c>
      <c r="J106" s="164">
        <f t="shared" si="25"/>
        <v>0</v>
      </c>
      <c r="K106" s="167">
        <f t="shared" si="26"/>
        <v>0</v>
      </c>
      <c r="L106" s="167">
        <f t="shared" si="27"/>
        <v>0</v>
      </c>
      <c r="M106" s="167">
        <f t="shared" si="28"/>
        <v>0</v>
      </c>
      <c r="N106" s="167">
        <v>0</v>
      </c>
      <c r="O106" s="167"/>
      <c r="P106" s="171"/>
      <c r="Q106" s="171"/>
      <c r="R106" s="171"/>
      <c r="S106" s="167">
        <f t="shared" si="29"/>
        <v>0</v>
      </c>
      <c r="T106" s="168"/>
      <c r="U106" s="168"/>
      <c r="V106" s="171"/>
      <c r="Z106">
        <v>0</v>
      </c>
    </row>
    <row r="107" spans="1:26" ht="24.9" customHeight="1" x14ac:dyDescent="0.3">
      <c r="A107" s="169"/>
      <c r="B107" s="164" t="s">
        <v>351</v>
      </c>
      <c r="C107" s="170" t="s">
        <v>814</v>
      </c>
      <c r="D107" s="164" t="s">
        <v>815</v>
      </c>
      <c r="E107" s="164" t="s">
        <v>113</v>
      </c>
      <c r="F107" s="165">
        <v>21.2</v>
      </c>
      <c r="G107" s="166">
        <v>0</v>
      </c>
      <c r="H107" s="166">
        <v>0</v>
      </c>
      <c r="I107" s="166">
        <f t="shared" si="24"/>
        <v>0</v>
      </c>
      <c r="J107" s="164">
        <f t="shared" si="25"/>
        <v>0</v>
      </c>
      <c r="K107" s="167">
        <f t="shared" si="26"/>
        <v>0</v>
      </c>
      <c r="L107" s="167">
        <f t="shared" si="27"/>
        <v>0</v>
      </c>
      <c r="M107" s="167">
        <f t="shared" si="28"/>
        <v>0</v>
      </c>
      <c r="N107" s="167">
        <v>0</v>
      </c>
      <c r="O107" s="167"/>
      <c r="P107" s="171"/>
      <c r="Q107" s="171"/>
      <c r="R107" s="171"/>
      <c r="S107" s="167">
        <f t="shared" si="29"/>
        <v>0</v>
      </c>
      <c r="T107" s="168"/>
      <c r="U107" s="168"/>
      <c r="V107" s="171"/>
      <c r="Z107">
        <v>0</v>
      </c>
    </row>
    <row r="108" spans="1:26" ht="24.9" customHeight="1" x14ac:dyDescent="0.3">
      <c r="A108" s="169"/>
      <c r="B108" s="164" t="s">
        <v>351</v>
      </c>
      <c r="C108" s="170" t="s">
        <v>816</v>
      </c>
      <c r="D108" s="164" t="s">
        <v>817</v>
      </c>
      <c r="E108" s="164" t="s">
        <v>113</v>
      </c>
      <c r="F108" s="165">
        <v>0.33</v>
      </c>
      <c r="G108" s="166">
        <v>0</v>
      </c>
      <c r="H108" s="166">
        <v>0</v>
      </c>
      <c r="I108" s="166">
        <f t="shared" si="24"/>
        <v>0</v>
      </c>
      <c r="J108" s="164">
        <f t="shared" si="25"/>
        <v>0</v>
      </c>
      <c r="K108" s="167">
        <f t="shared" si="26"/>
        <v>0</v>
      </c>
      <c r="L108" s="167">
        <f t="shared" si="27"/>
        <v>0</v>
      </c>
      <c r="M108" s="167">
        <f t="shared" si="28"/>
        <v>0</v>
      </c>
      <c r="N108" s="167">
        <v>0</v>
      </c>
      <c r="O108" s="167"/>
      <c r="P108" s="171"/>
      <c r="Q108" s="171"/>
      <c r="R108" s="171"/>
      <c r="S108" s="167">
        <f t="shared" si="29"/>
        <v>0</v>
      </c>
      <c r="T108" s="168"/>
      <c r="U108" s="168"/>
      <c r="V108" s="171"/>
      <c r="Z108">
        <v>0</v>
      </c>
    </row>
    <row r="109" spans="1:26" ht="35.1" customHeight="1" x14ac:dyDescent="0.3">
      <c r="A109" s="169"/>
      <c r="B109" s="164" t="s">
        <v>351</v>
      </c>
      <c r="C109" s="170" t="s">
        <v>356</v>
      </c>
      <c r="D109" s="164" t="s">
        <v>818</v>
      </c>
      <c r="E109" s="164" t="s">
        <v>113</v>
      </c>
      <c r="F109" s="165">
        <v>10.199999999999999</v>
      </c>
      <c r="G109" s="166">
        <v>0</v>
      </c>
      <c r="H109" s="166">
        <v>0</v>
      </c>
      <c r="I109" s="166">
        <f t="shared" si="24"/>
        <v>0</v>
      </c>
      <c r="J109" s="164">
        <f t="shared" si="25"/>
        <v>0</v>
      </c>
      <c r="K109" s="167">
        <f t="shared" si="26"/>
        <v>0</v>
      </c>
      <c r="L109" s="167">
        <f t="shared" si="27"/>
        <v>0</v>
      </c>
      <c r="M109" s="167">
        <f t="shared" si="28"/>
        <v>0</v>
      </c>
      <c r="N109" s="167">
        <v>0</v>
      </c>
      <c r="O109" s="167"/>
      <c r="P109" s="171"/>
      <c r="Q109" s="171"/>
      <c r="R109" s="171"/>
      <c r="S109" s="167">
        <f t="shared" si="29"/>
        <v>0</v>
      </c>
      <c r="T109" s="168"/>
      <c r="U109" s="168"/>
      <c r="V109" s="171"/>
      <c r="Z109">
        <v>0</v>
      </c>
    </row>
    <row r="110" spans="1:26" ht="24.9" customHeight="1" x14ac:dyDescent="0.3">
      <c r="A110" s="169"/>
      <c r="B110" s="164" t="s">
        <v>351</v>
      </c>
      <c r="C110" s="170" t="s">
        <v>819</v>
      </c>
      <c r="D110" s="164" t="s">
        <v>820</v>
      </c>
      <c r="E110" s="164" t="s">
        <v>137</v>
      </c>
      <c r="F110" s="165">
        <v>3.15</v>
      </c>
      <c r="G110" s="166">
        <v>0</v>
      </c>
      <c r="H110" s="166">
        <v>0</v>
      </c>
      <c r="I110" s="166">
        <f t="shared" si="24"/>
        <v>0</v>
      </c>
      <c r="J110" s="164">
        <f t="shared" si="25"/>
        <v>0</v>
      </c>
      <c r="K110" s="167">
        <f t="shared" si="26"/>
        <v>0</v>
      </c>
      <c r="L110" s="167">
        <f t="shared" si="27"/>
        <v>0</v>
      </c>
      <c r="M110" s="167">
        <f t="shared" si="28"/>
        <v>0</v>
      </c>
      <c r="N110" s="167">
        <v>0</v>
      </c>
      <c r="O110" s="167"/>
      <c r="P110" s="171"/>
      <c r="Q110" s="171"/>
      <c r="R110" s="171"/>
      <c r="S110" s="167">
        <f t="shared" si="29"/>
        <v>0</v>
      </c>
      <c r="T110" s="168"/>
      <c r="U110" s="168"/>
      <c r="V110" s="171"/>
      <c r="Z110">
        <v>0</v>
      </c>
    </row>
    <row r="111" spans="1:26" ht="24.9" customHeight="1" x14ac:dyDescent="0.3">
      <c r="A111" s="169"/>
      <c r="B111" s="164" t="s">
        <v>351</v>
      </c>
      <c r="C111" s="170" t="s">
        <v>364</v>
      </c>
      <c r="D111" s="164" t="s">
        <v>365</v>
      </c>
      <c r="E111" s="164" t="s">
        <v>128</v>
      </c>
      <c r="F111" s="165">
        <v>11.23</v>
      </c>
      <c r="G111" s="166">
        <v>0</v>
      </c>
      <c r="H111" s="166">
        <v>0</v>
      </c>
      <c r="I111" s="166">
        <f t="shared" si="24"/>
        <v>0</v>
      </c>
      <c r="J111" s="164">
        <f t="shared" si="25"/>
        <v>0</v>
      </c>
      <c r="K111" s="167">
        <f t="shared" si="26"/>
        <v>0</v>
      </c>
      <c r="L111" s="167">
        <f t="shared" si="27"/>
        <v>0</v>
      </c>
      <c r="M111" s="167">
        <f t="shared" si="28"/>
        <v>0</v>
      </c>
      <c r="N111" s="167">
        <v>0</v>
      </c>
      <c r="O111" s="167"/>
      <c r="P111" s="171"/>
      <c r="Q111" s="171"/>
      <c r="R111" s="171"/>
      <c r="S111" s="167">
        <f t="shared" si="29"/>
        <v>0</v>
      </c>
      <c r="T111" s="168"/>
      <c r="U111" s="168"/>
      <c r="V111" s="171"/>
      <c r="Z111">
        <v>0</v>
      </c>
    </row>
    <row r="112" spans="1:26" ht="24.9" customHeight="1" x14ac:dyDescent="0.3">
      <c r="A112" s="169"/>
      <c r="B112" s="164" t="s">
        <v>351</v>
      </c>
      <c r="C112" s="170" t="s">
        <v>366</v>
      </c>
      <c r="D112" s="164" t="s">
        <v>367</v>
      </c>
      <c r="E112" s="164" t="s">
        <v>173</v>
      </c>
      <c r="F112" s="165">
        <v>11</v>
      </c>
      <c r="G112" s="166">
        <v>0</v>
      </c>
      <c r="H112" s="166">
        <v>0</v>
      </c>
      <c r="I112" s="166">
        <f t="shared" si="24"/>
        <v>0</v>
      </c>
      <c r="J112" s="164">
        <f t="shared" si="25"/>
        <v>0</v>
      </c>
      <c r="K112" s="167">
        <f t="shared" si="26"/>
        <v>0</v>
      </c>
      <c r="L112" s="167">
        <f t="shared" si="27"/>
        <v>0</v>
      </c>
      <c r="M112" s="167">
        <f t="shared" si="28"/>
        <v>0</v>
      </c>
      <c r="N112" s="167">
        <v>0</v>
      </c>
      <c r="O112" s="167"/>
      <c r="P112" s="171"/>
      <c r="Q112" s="171"/>
      <c r="R112" s="171"/>
      <c r="S112" s="167">
        <f t="shared" si="29"/>
        <v>0</v>
      </c>
      <c r="T112" s="168"/>
      <c r="U112" s="168"/>
      <c r="V112" s="171"/>
      <c r="Z112">
        <v>0</v>
      </c>
    </row>
    <row r="113" spans="1:26" ht="24.9" customHeight="1" x14ac:dyDescent="0.3">
      <c r="A113" s="169"/>
      <c r="B113" s="164" t="s">
        <v>351</v>
      </c>
      <c r="C113" s="170" t="s">
        <v>821</v>
      </c>
      <c r="D113" s="164" t="s">
        <v>822</v>
      </c>
      <c r="E113" s="164" t="s">
        <v>128</v>
      </c>
      <c r="F113" s="165">
        <v>1.66</v>
      </c>
      <c r="G113" s="166">
        <v>0</v>
      </c>
      <c r="H113" s="166">
        <v>0</v>
      </c>
      <c r="I113" s="166">
        <f t="shared" si="24"/>
        <v>0</v>
      </c>
      <c r="J113" s="164">
        <f t="shared" si="25"/>
        <v>0</v>
      </c>
      <c r="K113" s="167">
        <f t="shared" si="26"/>
        <v>0</v>
      </c>
      <c r="L113" s="167">
        <f t="shared" si="27"/>
        <v>0</v>
      </c>
      <c r="M113" s="167">
        <f t="shared" si="28"/>
        <v>0</v>
      </c>
      <c r="N113" s="167">
        <v>0</v>
      </c>
      <c r="O113" s="167"/>
      <c r="P113" s="171"/>
      <c r="Q113" s="171"/>
      <c r="R113" s="171"/>
      <c r="S113" s="167">
        <f t="shared" si="29"/>
        <v>0</v>
      </c>
      <c r="T113" s="168"/>
      <c r="U113" s="168"/>
      <c r="V113" s="171"/>
      <c r="Z113">
        <v>0</v>
      </c>
    </row>
    <row r="114" spans="1:26" ht="24.9" customHeight="1" x14ac:dyDescent="0.3">
      <c r="A114" s="169"/>
      <c r="B114" s="164" t="s">
        <v>351</v>
      </c>
      <c r="C114" s="170" t="s">
        <v>823</v>
      </c>
      <c r="D114" s="164" t="s">
        <v>824</v>
      </c>
      <c r="E114" s="164" t="s">
        <v>271</v>
      </c>
      <c r="F114" s="165">
        <v>111.11</v>
      </c>
      <c r="G114" s="166">
        <v>0</v>
      </c>
      <c r="H114" s="166">
        <v>0</v>
      </c>
      <c r="I114" s="166">
        <f t="shared" si="24"/>
        <v>0</v>
      </c>
      <c r="J114" s="164">
        <f t="shared" si="25"/>
        <v>0</v>
      </c>
      <c r="K114" s="167">
        <f t="shared" si="26"/>
        <v>0</v>
      </c>
      <c r="L114" s="167">
        <f t="shared" si="27"/>
        <v>0</v>
      </c>
      <c r="M114" s="167">
        <f t="shared" si="28"/>
        <v>0</v>
      </c>
      <c r="N114" s="167">
        <v>0</v>
      </c>
      <c r="O114" s="167"/>
      <c r="P114" s="171"/>
      <c r="Q114" s="171"/>
      <c r="R114" s="171"/>
      <c r="S114" s="167">
        <f t="shared" si="29"/>
        <v>0</v>
      </c>
      <c r="T114" s="168"/>
      <c r="U114" s="168"/>
      <c r="V114" s="171"/>
      <c r="Z114">
        <v>0</v>
      </c>
    </row>
    <row r="115" spans="1:26" ht="24.9" customHeight="1" x14ac:dyDescent="0.3">
      <c r="A115" s="169"/>
      <c r="B115" s="164" t="s">
        <v>351</v>
      </c>
      <c r="C115" s="170" t="s">
        <v>372</v>
      </c>
      <c r="D115" s="164" t="s">
        <v>373</v>
      </c>
      <c r="E115" s="164" t="s">
        <v>271</v>
      </c>
      <c r="F115" s="165">
        <v>10.4</v>
      </c>
      <c r="G115" s="166">
        <v>0</v>
      </c>
      <c r="H115" s="166">
        <v>0</v>
      </c>
      <c r="I115" s="166">
        <f t="shared" si="24"/>
        <v>0</v>
      </c>
      <c r="J115" s="164">
        <f t="shared" si="25"/>
        <v>0</v>
      </c>
      <c r="K115" s="167">
        <f t="shared" si="26"/>
        <v>0</v>
      </c>
      <c r="L115" s="167">
        <f t="shared" si="27"/>
        <v>0</v>
      </c>
      <c r="M115" s="167">
        <f t="shared" si="28"/>
        <v>0</v>
      </c>
      <c r="N115" s="167">
        <v>0</v>
      </c>
      <c r="O115" s="167"/>
      <c r="P115" s="171"/>
      <c r="Q115" s="171"/>
      <c r="R115" s="171"/>
      <c r="S115" s="167">
        <f t="shared" si="29"/>
        <v>0</v>
      </c>
      <c r="T115" s="168"/>
      <c r="U115" s="168"/>
      <c r="V115" s="171"/>
      <c r="Z115">
        <v>0</v>
      </c>
    </row>
    <row r="116" spans="1:26" ht="24.9" customHeight="1" x14ac:dyDescent="0.3">
      <c r="A116" s="169"/>
      <c r="B116" s="164" t="s">
        <v>351</v>
      </c>
      <c r="C116" s="170" t="s">
        <v>374</v>
      </c>
      <c r="D116" s="164" t="s">
        <v>375</v>
      </c>
      <c r="E116" s="164" t="s">
        <v>271</v>
      </c>
      <c r="F116" s="165">
        <v>5.56</v>
      </c>
      <c r="G116" s="166">
        <v>0</v>
      </c>
      <c r="H116" s="166">
        <v>0</v>
      </c>
      <c r="I116" s="166">
        <f t="shared" si="24"/>
        <v>0</v>
      </c>
      <c r="J116" s="164">
        <f t="shared" si="25"/>
        <v>0</v>
      </c>
      <c r="K116" s="167">
        <f t="shared" si="26"/>
        <v>0</v>
      </c>
      <c r="L116" s="167">
        <f t="shared" si="27"/>
        <v>0</v>
      </c>
      <c r="M116" s="167">
        <f t="shared" si="28"/>
        <v>0</v>
      </c>
      <c r="N116" s="167">
        <v>0</v>
      </c>
      <c r="O116" s="167"/>
      <c r="P116" s="171"/>
      <c r="Q116" s="171"/>
      <c r="R116" s="171"/>
      <c r="S116" s="167">
        <f t="shared" si="29"/>
        <v>0</v>
      </c>
      <c r="T116" s="168"/>
      <c r="U116" s="168"/>
      <c r="V116" s="171"/>
      <c r="Z116">
        <v>0</v>
      </c>
    </row>
    <row r="117" spans="1:26" ht="24.9" customHeight="1" x14ac:dyDescent="0.3">
      <c r="A117" s="169"/>
      <c r="B117" s="164" t="s">
        <v>351</v>
      </c>
      <c r="C117" s="170" t="s">
        <v>380</v>
      </c>
      <c r="D117" s="164" t="s">
        <v>381</v>
      </c>
      <c r="E117" s="164" t="s">
        <v>113</v>
      </c>
      <c r="F117" s="165">
        <v>4.13</v>
      </c>
      <c r="G117" s="166">
        <v>0</v>
      </c>
      <c r="H117" s="166">
        <v>0</v>
      </c>
      <c r="I117" s="166">
        <f t="shared" si="24"/>
        <v>0</v>
      </c>
      <c r="J117" s="164">
        <f t="shared" si="25"/>
        <v>0</v>
      </c>
      <c r="K117" s="167">
        <f t="shared" si="26"/>
        <v>0</v>
      </c>
      <c r="L117" s="167">
        <f t="shared" si="27"/>
        <v>0</v>
      </c>
      <c r="M117" s="167">
        <f t="shared" si="28"/>
        <v>0</v>
      </c>
      <c r="N117" s="167">
        <v>0</v>
      </c>
      <c r="O117" s="167"/>
      <c r="P117" s="171"/>
      <c r="Q117" s="171"/>
      <c r="R117" s="171"/>
      <c r="S117" s="167">
        <f t="shared" si="29"/>
        <v>0</v>
      </c>
      <c r="T117" s="168"/>
      <c r="U117" s="168"/>
      <c r="V117" s="171"/>
      <c r="Z117">
        <v>0</v>
      </c>
    </row>
    <row r="118" spans="1:26" ht="24.9" customHeight="1" x14ac:dyDescent="0.3">
      <c r="A118" s="169"/>
      <c r="B118" s="164" t="s">
        <v>351</v>
      </c>
      <c r="C118" s="170" t="s">
        <v>390</v>
      </c>
      <c r="D118" s="164" t="s">
        <v>391</v>
      </c>
      <c r="E118" s="164" t="s">
        <v>284</v>
      </c>
      <c r="F118" s="165">
        <v>10.75</v>
      </c>
      <c r="G118" s="166">
        <v>0</v>
      </c>
      <c r="H118" s="166">
        <v>0</v>
      </c>
      <c r="I118" s="166">
        <f t="shared" si="24"/>
        <v>0</v>
      </c>
      <c r="J118" s="164">
        <f t="shared" si="25"/>
        <v>0</v>
      </c>
      <c r="K118" s="167">
        <f t="shared" si="26"/>
        <v>0</v>
      </c>
      <c r="L118" s="167">
        <f t="shared" si="27"/>
        <v>0</v>
      </c>
      <c r="M118" s="167">
        <f t="shared" si="28"/>
        <v>0</v>
      </c>
      <c r="N118" s="167">
        <v>0</v>
      </c>
      <c r="O118" s="167"/>
      <c r="P118" s="171"/>
      <c r="Q118" s="171"/>
      <c r="R118" s="171"/>
      <c r="S118" s="167">
        <f t="shared" si="29"/>
        <v>0</v>
      </c>
      <c r="T118" s="168"/>
      <c r="U118" s="168"/>
      <c r="V118" s="171"/>
      <c r="Z118">
        <v>0</v>
      </c>
    </row>
    <row r="119" spans="1:26" ht="24.9" customHeight="1" x14ac:dyDescent="0.3">
      <c r="A119" s="169"/>
      <c r="B119" s="164" t="s">
        <v>351</v>
      </c>
      <c r="C119" s="170" t="s">
        <v>825</v>
      </c>
      <c r="D119" s="164" t="s">
        <v>826</v>
      </c>
      <c r="E119" s="164" t="s">
        <v>128</v>
      </c>
      <c r="F119" s="165">
        <v>18.04</v>
      </c>
      <c r="G119" s="166">
        <v>0</v>
      </c>
      <c r="H119" s="166">
        <v>0</v>
      </c>
      <c r="I119" s="166">
        <f t="shared" si="24"/>
        <v>0</v>
      </c>
      <c r="J119" s="164">
        <f t="shared" si="25"/>
        <v>0</v>
      </c>
      <c r="K119" s="167">
        <f t="shared" si="26"/>
        <v>0</v>
      </c>
      <c r="L119" s="167">
        <f t="shared" si="27"/>
        <v>0</v>
      </c>
      <c r="M119" s="167">
        <f t="shared" si="28"/>
        <v>0</v>
      </c>
      <c r="N119" s="167">
        <v>0</v>
      </c>
      <c r="O119" s="167"/>
      <c r="P119" s="171"/>
      <c r="Q119" s="171"/>
      <c r="R119" s="171"/>
      <c r="S119" s="167">
        <f t="shared" si="29"/>
        <v>0</v>
      </c>
      <c r="T119" s="168"/>
      <c r="U119" s="168"/>
      <c r="V119" s="171"/>
      <c r="Z119">
        <v>0</v>
      </c>
    </row>
    <row r="120" spans="1:26" ht="24.9" customHeight="1" x14ac:dyDescent="0.3">
      <c r="A120" s="169"/>
      <c r="B120" s="164" t="s">
        <v>351</v>
      </c>
      <c r="C120" s="170" t="s">
        <v>394</v>
      </c>
      <c r="D120" s="164" t="s">
        <v>395</v>
      </c>
      <c r="E120" s="164" t="s">
        <v>188</v>
      </c>
      <c r="F120" s="165">
        <v>109.258</v>
      </c>
      <c r="G120" s="166">
        <v>0</v>
      </c>
      <c r="H120" s="166">
        <v>0</v>
      </c>
      <c r="I120" s="166">
        <f t="shared" si="24"/>
        <v>0</v>
      </c>
      <c r="J120" s="164">
        <f t="shared" si="25"/>
        <v>0</v>
      </c>
      <c r="K120" s="167">
        <f t="shared" si="26"/>
        <v>0</v>
      </c>
      <c r="L120" s="167">
        <f t="shared" si="27"/>
        <v>0</v>
      </c>
      <c r="M120" s="167">
        <f t="shared" si="28"/>
        <v>0</v>
      </c>
      <c r="N120" s="167">
        <v>0</v>
      </c>
      <c r="O120" s="167"/>
      <c r="P120" s="171"/>
      <c r="Q120" s="171"/>
      <c r="R120" s="171"/>
      <c r="S120" s="167">
        <f t="shared" si="29"/>
        <v>0</v>
      </c>
      <c r="T120" s="168"/>
      <c r="U120" s="168"/>
      <c r="V120" s="171"/>
      <c r="Z120">
        <v>0</v>
      </c>
    </row>
    <row r="121" spans="1:26" ht="24.9" customHeight="1" x14ac:dyDescent="0.3">
      <c r="A121" s="169"/>
      <c r="B121" s="164" t="s">
        <v>351</v>
      </c>
      <c r="C121" s="170" t="s">
        <v>396</v>
      </c>
      <c r="D121" s="164" t="s">
        <v>397</v>
      </c>
      <c r="E121" s="164" t="s">
        <v>188</v>
      </c>
      <c r="F121" s="165">
        <v>2075.902</v>
      </c>
      <c r="G121" s="166">
        <v>0</v>
      </c>
      <c r="H121" s="166">
        <v>0</v>
      </c>
      <c r="I121" s="166">
        <f t="shared" si="24"/>
        <v>0</v>
      </c>
      <c r="J121" s="164">
        <f t="shared" si="25"/>
        <v>0</v>
      </c>
      <c r="K121" s="167">
        <f t="shared" si="26"/>
        <v>0</v>
      </c>
      <c r="L121" s="167">
        <f t="shared" si="27"/>
        <v>0</v>
      </c>
      <c r="M121" s="167">
        <f t="shared" si="28"/>
        <v>0</v>
      </c>
      <c r="N121" s="167">
        <v>0</v>
      </c>
      <c r="O121" s="167"/>
      <c r="P121" s="171"/>
      <c r="Q121" s="171"/>
      <c r="R121" s="171"/>
      <c r="S121" s="167">
        <f t="shared" si="29"/>
        <v>0</v>
      </c>
      <c r="T121" s="168"/>
      <c r="U121" s="168"/>
      <c r="V121" s="171"/>
      <c r="Z121">
        <v>0</v>
      </c>
    </row>
    <row r="122" spans="1:26" ht="24.9" customHeight="1" x14ac:dyDescent="0.3">
      <c r="A122" s="169"/>
      <c r="B122" s="164" t="s">
        <v>351</v>
      </c>
      <c r="C122" s="170" t="s">
        <v>398</v>
      </c>
      <c r="D122" s="164" t="s">
        <v>399</v>
      </c>
      <c r="E122" s="164" t="s">
        <v>188</v>
      </c>
      <c r="F122" s="165">
        <v>109.258</v>
      </c>
      <c r="G122" s="166">
        <v>0</v>
      </c>
      <c r="H122" s="166">
        <v>0</v>
      </c>
      <c r="I122" s="166">
        <f t="shared" si="24"/>
        <v>0</v>
      </c>
      <c r="J122" s="164">
        <f t="shared" si="25"/>
        <v>0</v>
      </c>
      <c r="K122" s="167">
        <f t="shared" si="26"/>
        <v>0</v>
      </c>
      <c r="L122" s="167">
        <f t="shared" si="27"/>
        <v>0</v>
      </c>
      <c r="M122" s="167">
        <f t="shared" si="28"/>
        <v>0</v>
      </c>
      <c r="N122" s="167">
        <v>0</v>
      </c>
      <c r="O122" s="167"/>
      <c r="P122" s="171"/>
      <c r="Q122" s="171"/>
      <c r="R122" s="171"/>
      <c r="S122" s="167">
        <f t="shared" si="29"/>
        <v>0</v>
      </c>
      <c r="T122" s="168"/>
      <c r="U122" s="168"/>
      <c r="V122" s="171"/>
      <c r="Z122">
        <v>0</v>
      </c>
    </row>
    <row r="123" spans="1:26" ht="24.9" customHeight="1" x14ac:dyDescent="0.3">
      <c r="A123" s="169"/>
      <c r="B123" s="164" t="s">
        <v>351</v>
      </c>
      <c r="C123" s="170" t="s">
        <v>400</v>
      </c>
      <c r="D123" s="164" t="s">
        <v>401</v>
      </c>
      <c r="E123" s="164" t="s">
        <v>402</v>
      </c>
      <c r="F123" s="165">
        <v>109.258</v>
      </c>
      <c r="G123" s="166">
        <v>0</v>
      </c>
      <c r="H123" s="166">
        <v>0</v>
      </c>
      <c r="I123" s="166">
        <f t="shared" si="24"/>
        <v>0</v>
      </c>
      <c r="J123" s="164">
        <f t="shared" si="25"/>
        <v>0</v>
      </c>
      <c r="K123" s="167">
        <f t="shared" si="26"/>
        <v>0</v>
      </c>
      <c r="L123" s="167">
        <f t="shared" si="27"/>
        <v>0</v>
      </c>
      <c r="M123" s="167">
        <f t="shared" si="28"/>
        <v>0</v>
      </c>
      <c r="N123" s="167">
        <v>0</v>
      </c>
      <c r="O123" s="167"/>
      <c r="P123" s="171"/>
      <c r="Q123" s="171"/>
      <c r="R123" s="171"/>
      <c r="S123" s="167">
        <f t="shared" si="29"/>
        <v>0</v>
      </c>
      <c r="T123" s="168"/>
      <c r="U123" s="168"/>
      <c r="V123" s="171"/>
      <c r="Z123">
        <v>0</v>
      </c>
    </row>
    <row r="124" spans="1:26" ht="24.9" customHeight="1" x14ac:dyDescent="0.3">
      <c r="A124" s="169"/>
      <c r="B124" s="164" t="s">
        <v>199</v>
      </c>
      <c r="C124" s="170" t="s">
        <v>403</v>
      </c>
      <c r="D124" s="164" t="s">
        <v>827</v>
      </c>
      <c r="E124" s="164" t="s">
        <v>128</v>
      </c>
      <c r="F124" s="165">
        <v>394.35</v>
      </c>
      <c r="G124" s="166">
        <v>0</v>
      </c>
      <c r="H124" s="166">
        <v>0</v>
      </c>
      <c r="I124" s="166">
        <f t="shared" si="24"/>
        <v>0</v>
      </c>
      <c r="J124" s="164">
        <f t="shared" si="25"/>
        <v>0</v>
      </c>
      <c r="K124" s="167">
        <f t="shared" si="26"/>
        <v>0</v>
      </c>
      <c r="L124" s="167">
        <f t="shared" si="27"/>
        <v>0</v>
      </c>
      <c r="M124" s="167">
        <f t="shared" si="28"/>
        <v>0</v>
      </c>
      <c r="N124" s="167">
        <v>0</v>
      </c>
      <c r="O124" s="167"/>
      <c r="P124" s="171">
        <v>2.0000000000000002E-5</v>
      </c>
      <c r="Q124" s="171"/>
      <c r="R124" s="171">
        <v>2.0000000000000002E-5</v>
      </c>
      <c r="S124" s="167">
        <f t="shared" si="29"/>
        <v>8.0000000000000002E-3</v>
      </c>
      <c r="T124" s="168"/>
      <c r="U124" s="168"/>
      <c r="V124" s="171"/>
      <c r="Z124">
        <v>0</v>
      </c>
    </row>
    <row r="125" spans="1:26" ht="24.9" customHeight="1" x14ac:dyDescent="0.3">
      <c r="A125" s="169"/>
      <c r="B125" s="164" t="s">
        <v>828</v>
      </c>
      <c r="C125" s="170" t="s">
        <v>829</v>
      </c>
      <c r="D125" s="164" t="s">
        <v>830</v>
      </c>
      <c r="E125" s="164" t="s">
        <v>128</v>
      </c>
      <c r="F125" s="165">
        <v>72.180000000000007</v>
      </c>
      <c r="G125" s="166">
        <v>0</v>
      </c>
      <c r="H125" s="166">
        <v>0</v>
      </c>
      <c r="I125" s="166">
        <f t="shared" si="24"/>
        <v>0</v>
      </c>
      <c r="J125" s="164">
        <f t="shared" si="25"/>
        <v>0</v>
      </c>
      <c r="K125" s="167">
        <f t="shared" si="26"/>
        <v>0</v>
      </c>
      <c r="L125" s="167">
        <f t="shared" si="27"/>
        <v>0</v>
      </c>
      <c r="M125" s="167">
        <f t="shared" si="28"/>
        <v>0</v>
      </c>
      <c r="N125" s="167">
        <v>0</v>
      </c>
      <c r="O125" s="167"/>
      <c r="P125" s="171"/>
      <c r="Q125" s="171"/>
      <c r="R125" s="171"/>
      <c r="S125" s="167">
        <f t="shared" si="29"/>
        <v>0</v>
      </c>
      <c r="T125" s="168"/>
      <c r="U125" s="168"/>
      <c r="V125" s="171"/>
      <c r="Z125">
        <v>0</v>
      </c>
    </row>
    <row r="126" spans="1:26" ht="24.9" customHeight="1" x14ac:dyDescent="0.3">
      <c r="A126" s="169"/>
      <c r="B126" s="164" t="s">
        <v>831</v>
      </c>
      <c r="C126" s="170" t="s">
        <v>832</v>
      </c>
      <c r="D126" s="164" t="s">
        <v>833</v>
      </c>
      <c r="E126" s="164" t="s">
        <v>128</v>
      </c>
      <c r="F126" s="165">
        <v>25.28</v>
      </c>
      <c r="G126" s="166">
        <v>0</v>
      </c>
      <c r="H126" s="166">
        <v>0</v>
      </c>
      <c r="I126" s="166">
        <f t="shared" si="24"/>
        <v>0</v>
      </c>
      <c r="J126" s="164">
        <f t="shared" si="25"/>
        <v>0</v>
      </c>
      <c r="K126" s="167">
        <f t="shared" si="26"/>
        <v>0</v>
      </c>
      <c r="L126" s="167">
        <f t="shared" si="27"/>
        <v>0</v>
      </c>
      <c r="M126" s="167">
        <f t="shared" si="28"/>
        <v>0</v>
      </c>
      <c r="N126" s="167">
        <v>0</v>
      </c>
      <c r="O126" s="167"/>
      <c r="P126" s="171"/>
      <c r="Q126" s="171"/>
      <c r="R126" s="171"/>
      <c r="S126" s="167">
        <f t="shared" si="29"/>
        <v>0</v>
      </c>
      <c r="T126" s="168"/>
      <c r="U126" s="168"/>
      <c r="V126" s="171"/>
      <c r="Z126">
        <v>0</v>
      </c>
    </row>
    <row r="127" spans="1:26" ht="24.9" customHeight="1" x14ac:dyDescent="0.3">
      <c r="A127" s="169"/>
      <c r="B127" s="164" t="s">
        <v>834</v>
      </c>
      <c r="C127" s="170" t="s">
        <v>835</v>
      </c>
      <c r="D127" s="164" t="s">
        <v>836</v>
      </c>
      <c r="E127" s="164" t="s">
        <v>159</v>
      </c>
      <c r="F127" s="165">
        <v>4</v>
      </c>
      <c r="G127" s="166">
        <v>0</v>
      </c>
      <c r="H127" s="166">
        <v>0</v>
      </c>
      <c r="I127" s="166">
        <f t="shared" si="24"/>
        <v>0</v>
      </c>
      <c r="J127" s="164">
        <f t="shared" si="25"/>
        <v>0</v>
      </c>
      <c r="K127" s="167">
        <f t="shared" si="26"/>
        <v>0</v>
      </c>
      <c r="L127" s="167">
        <f t="shared" si="27"/>
        <v>0</v>
      </c>
      <c r="M127" s="167">
        <f t="shared" si="28"/>
        <v>0</v>
      </c>
      <c r="N127" s="167">
        <v>0</v>
      </c>
      <c r="O127" s="167"/>
      <c r="P127" s="171">
        <v>6.0000000000000008E-5</v>
      </c>
      <c r="Q127" s="171"/>
      <c r="R127" s="171">
        <v>6.0000000000000008E-5</v>
      </c>
      <c r="S127" s="167">
        <f t="shared" si="29"/>
        <v>0</v>
      </c>
      <c r="T127" s="168"/>
      <c r="U127" s="168"/>
      <c r="V127" s="171"/>
      <c r="Z127">
        <v>0</v>
      </c>
    </row>
    <row r="128" spans="1:26" ht="24.9" customHeight="1" x14ac:dyDescent="0.3">
      <c r="A128" s="169"/>
      <c r="B128" s="164" t="s">
        <v>837</v>
      </c>
      <c r="C128" s="170" t="s">
        <v>838</v>
      </c>
      <c r="D128" s="164" t="s">
        <v>839</v>
      </c>
      <c r="E128" s="164" t="s">
        <v>159</v>
      </c>
      <c r="F128" s="165">
        <v>54</v>
      </c>
      <c r="G128" s="166">
        <v>0</v>
      </c>
      <c r="H128" s="166">
        <v>0</v>
      </c>
      <c r="I128" s="166">
        <f t="shared" si="24"/>
        <v>0</v>
      </c>
      <c r="J128" s="164">
        <f t="shared" si="25"/>
        <v>0</v>
      </c>
      <c r="K128" s="167">
        <f t="shared" si="26"/>
        <v>0</v>
      </c>
      <c r="L128" s="167">
        <f t="shared" si="27"/>
        <v>0</v>
      </c>
      <c r="M128" s="167">
        <f t="shared" si="28"/>
        <v>0</v>
      </c>
      <c r="N128" s="167">
        <v>0</v>
      </c>
      <c r="O128" s="167"/>
      <c r="P128" s="171"/>
      <c r="Q128" s="171"/>
      <c r="R128" s="171"/>
      <c r="S128" s="167">
        <f t="shared" si="29"/>
        <v>0</v>
      </c>
      <c r="T128" s="168"/>
      <c r="U128" s="168"/>
      <c r="V128" s="171"/>
      <c r="Z128">
        <v>0</v>
      </c>
    </row>
    <row r="129" spans="1:26" ht="24.9" customHeight="1" x14ac:dyDescent="0.3">
      <c r="A129" s="169"/>
      <c r="B129" s="164" t="s">
        <v>837</v>
      </c>
      <c r="C129" s="170" t="s">
        <v>840</v>
      </c>
      <c r="D129" s="164" t="s">
        <v>841</v>
      </c>
      <c r="E129" s="164" t="s">
        <v>128</v>
      </c>
      <c r="F129" s="165">
        <v>33.94</v>
      </c>
      <c r="G129" s="166">
        <v>0</v>
      </c>
      <c r="H129" s="166">
        <v>0</v>
      </c>
      <c r="I129" s="166">
        <f t="shared" si="24"/>
        <v>0</v>
      </c>
      <c r="J129" s="164">
        <f t="shared" si="25"/>
        <v>0</v>
      </c>
      <c r="K129" s="167">
        <f t="shared" si="26"/>
        <v>0</v>
      </c>
      <c r="L129" s="167">
        <f t="shared" si="27"/>
        <v>0</v>
      </c>
      <c r="M129" s="167">
        <f t="shared" si="28"/>
        <v>0</v>
      </c>
      <c r="N129" s="167">
        <v>0</v>
      </c>
      <c r="O129" s="167"/>
      <c r="P129" s="171"/>
      <c r="Q129" s="171"/>
      <c r="R129" s="171"/>
      <c r="S129" s="167">
        <f t="shared" si="29"/>
        <v>0</v>
      </c>
      <c r="T129" s="168"/>
      <c r="U129" s="168"/>
      <c r="V129" s="171"/>
      <c r="Z129">
        <v>0</v>
      </c>
    </row>
    <row r="130" spans="1:26" ht="24.9" customHeight="1" x14ac:dyDescent="0.3">
      <c r="A130" s="169"/>
      <c r="B130" s="164" t="s">
        <v>405</v>
      </c>
      <c r="C130" s="170" t="s">
        <v>842</v>
      </c>
      <c r="D130" s="164" t="s">
        <v>843</v>
      </c>
      <c r="E130" s="164" t="s">
        <v>128</v>
      </c>
      <c r="F130" s="165">
        <v>15.05</v>
      </c>
      <c r="G130" s="166">
        <v>0</v>
      </c>
      <c r="H130" s="166">
        <v>0</v>
      </c>
      <c r="I130" s="166">
        <f t="shared" si="24"/>
        <v>0</v>
      </c>
      <c r="J130" s="164">
        <f t="shared" si="25"/>
        <v>0</v>
      </c>
      <c r="K130" s="167">
        <f t="shared" si="26"/>
        <v>0</v>
      </c>
      <c r="L130" s="167">
        <f t="shared" si="27"/>
        <v>0</v>
      </c>
      <c r="M130" s="167">
        <f t="shared" si="28"/>
        <v>0</v>
      </c>
      <c r="N130" s="167">
        <v>0</v>
      </c>
      <c r="O130" s="167"/>
      <c r="P130" s="171"/>
      <c r="Q130" s="171"/>
      <c r="R130" s="171"/>
      <c r="S130" s="167">
        <f t="shared" si="29"/>
        <v>0</v>
      </c>
      <c r="T130" s="168"/>
      <c r="U130" s="168"/>
      <c r="V130" s="171"/>
      <c r="Z130">
        <v>0</v>
      </c>
    </row>
    <row r="131" spans="1:26" ht="24.9" customHeight="1" x14ac:dyDescent="0.3">
      <c r="A131" s="169"/>
      <c r="B131" s="164" t="s">
        <v>405</v>
      </c>
      <c r="C131" s="170" t="s">
        <v>406</v>
      </c>
      <c r="D131" s="164" t="s">
        <v>407</v>
      </c>
      <c r="E131" s="164" t="s">
        <v>159</v>
      </c>
      <c r="F131" s="165">
        <v>10.75</v>
      </c>
      <c r="G131" s="166">
        <v>0</v>
      </c>
      <c r="H131" s="166">
        <v>0</v>
      </c>
      <c r="I131" s="166">
        <f t="shared" si="24"/>
        <v>0</v>
      </c>
      <c r="J131" s="164">
        <f t="shared" si="25"/>
        <v>0</v>
      </c>
      <c r="K131" s="167">
        <f t="shared" si="26"/>
        <v>0</v>
      </c>
      <c r="L131" s="167">
        <f t="shared" si="27"/>
        <v>0</v>
      </c>
      <c r="M131" s="167">
        <f t="shared" si="28"/>
        <v>0</v>
      </c>
      <c r="N131" s="167">
        <v>0</v>
      </c>
      <c r="O131" s="167"/>
      <c r="P131" s="171"/>
      <c r="Q131" s="171"/>
      <c r="R131" s="171"/>
      <c r="S131" s="167">
        <f t="shared" si="29"/>
        <v>0</v>
      </c>
      <c r="T131" s="168"/>
      <c r="U131" s="168"/>
      <c r="V131" s="171"/>
      <c r="Z131">
        <v>0</v>
      </c>
    </row>
    <row r="132" spans="1:26" ht="24.9" customHeight="1" x14ac:dyDescent="0.3">
      <c r="A132" s="169"/>
      <c r="B132" s="164" t="s">
        <v>405</v>
      </c>
      <c r="C132" s="170" t="s">
        <v>844</v>
      </c>
      <c r="D132" s="164" t="s">
        <v>845</v>
      </c>
      <c r="E132" s="164" t="s">
        <v>159</v>
      </c>
      <c r="F132" s="165">
        <v>76.5</v>
      </c>
      <c r="G132" s="166">
        <v>0</v>
      </c>
      <c r="H132" s="166">
        <v>0</v>
      </c>
      <c r="I132" s="166">
        <f t="shared" si="24"/>
        <v>0</v>
      </c>
      <c r="J132" s="164">
        <f t="shared" si="25"/>
        <v>0</v>
      </c>
      <c r="K132" s="167">
        <f t="shared" si="26"/>
        <v>0</v>
      </c>
      <c r="L132" s="167">
        <f t="shared" si="27"/>
        <v>0</v>
      </c>
      <c r="M132" s="167">
        <f t="shared" si="28"/>
        <v>0</v>
      </c>
      <c r="N132" s="167">
        <v>0</v>
      </c>
      <c r="O132" s="167"/>
      <c r="P132" s="171"/>
      <c r="Q132" s="171"/>
      <c r="R132" s="171"/>
      <c r="S132" s="167">
        <f t="shared" si="29"/>
        <v>0</v>
      </c>
      <c r="T132" s="168"/>
      <c r="U132" s="168"/>
      <c r="V132" s="171"/>
      <c r="Z132">
        <v>0</v>
      </c>
    </row>
    <row r="133" spans="1:26" ht="24.9" customHeight="1" x14ac:dyDescent="0.3">
      <c r="A133" s="169"/>
      <c r="B133" s="164" t="s">
        <v>422</v>
      </c>
      <c r="C133" s="170" t="s">
        <v>846</v>
      </c>
      <c r="D133" s="164" t="s">
        <v>847</v>
      </c>
      <c r="E133" s="164" t="s">
        <v>128</v>
      </c>
      <c r="F133" s="165">
        <v>57.96</v>
      </c>
      <c r="G133" s="166">
        <v>0</v>
      </c>
      <c r="H133" s="166">
        <v>0</v>
      </c>
      <c r="I133" s="166">
        <f t="shared" si="24"/>
        <v>0</v>
      </c>
      <c r="J133" s="164">
        <f t="shared" si="25"/>
        <v>0</v>
      </c>
      <c r="K133" s="167">
        <f t="shared" si="26"/>
        <v>0</v>
      </c>
      <c r="L133" s="167">
        <f t="shared" si="27"/>
        <v>0</v>
      </c>
      <c r="M133" s="167">
        <f t="shared" si="28"/>
        <v>0</v>
      </c>
      <c r="N133" s="167">
        <v>0</v>
      </c>
      <c r="O133" s="167"/>
      <c r="P133" s="171"/>
      <c r="Q133" s="171"/>
      <c r="R133" s="171"/>
      <c r="S133" s="167">
        <f t="shared" si="29"/>
        <v>0</v>
      </c>
      <c r="T133" s="168"/>
      <c r="U133" s="168"/>
      <c r="V133" s="171"/>
      <c r="Z133">
        <v>0</v>
      </c>
    </row>
    <row r="134" spans="1:26" ht="24.9" customHeight="1" x14ac:dyDescent="0.3">
      <c r="A134" s="169"/>
      <c r="B134" s="164" t="s">
        <v>422</v>
      </c>
      <c r="C134" s="170" t="s">
        <v>848</v>
      </c>
      <c r="D134" s="164" t="s">
        <v>849</v>
      </c>
      <c r="E134" s="164" t="s">
        <v>173</v>
      </c>
      <c r="F134" s="165">
        <v>1</v>
      </c>
      <c r="G134" s="166">
        <v>0</v>
      </c>
      <c r="H134" s="166">
        <v>0</v>
      </c>
      <c r="I134" s="166">
        <f t="shared" si="24"/>
        <v>0</v>
      </c>
      <c r="J134" s="164">
        <f t="shared" si="25"/>
        <v>0</v>
      </c>
      <c r="K134" s="167">
        <f t="shared" si="26"/>
        <v>0</v>
      </c>
      <c r="L134" s="167">
        <f t="shared" si="27"/>
        <v>0</v>
      </c>
      <c r="M134" s="167">
        <f t="shared" si="28"/>
        <v>0</v>
      </c>
      <c r="N134" s="167">
        <v>0</v>
      </c>
      <c r="O134" s="167"/>
      <c r="P134" s="171"/>
      <c r="Q134" s="171"/>
      <c r="R134" s="171"/>
      <c r="S134" s="167">
        <f t="shared" si="29"/>
        <v>0</v>
      </c>
      <c r="T134" s="168"/>
      <c r="U134" s="168"/>
      <c r="V134" s="171"/>
      <c r="Z134">
        <v>0</v>
      </c>
    </row>
    <row r="135" spans="1:26" ht="35.1" customHeight="1" x14ac:dyDescent="0.3">
      <c r="A135" s="169"/>
      <c r="B135" s="164" t="s">
        <v>422</v>
      </c>
      <c r="C135" s="170" t="s">
        <v>850</v>
      </c>
      <c r="D135" s="164" t="s">
        <v>851</v>
      </c>
      <c r="E135" s="164" t="s">
        <v>465</v>
      </c>
      <c r="F135" s="165">
        <v>1327</v>
      </c>
      <c r="G135" s="166">
        <v>0</v>
      </c>
      <c r="H135" s="166">
        <v>0</v>
      </c>
      <c r="I135" s="166">
        <f t="shared" si="24"/>
        <v>0</v>
      </c>
      <c r="J135" s="164">
        <f t="shared" si="25"/>
        <v>0</v>
      </c>
      <c r="K135" s="167">
        <f t="shared" si="26"/>
        <v>0</v>
      </c>
      <c r="L135" s="167">
        <f t="shared" si="27"/>
        <v>0</v>
      </c>
      <c r="M135" s="167">
        <f t="shared" si="28"/>
        <v>0</v>
      </c>
      <c r="N135" s="167">
        <v>0</v>
      </c>
      <c r="O135" s="167"/>
      <c r="P135" s="171">
        <v>6.0000000000000002E-5</v>
      </c>
      <c r="Q135" s="171"/>
      <c r="R135" s="171">
        <v>6.0000000000000002E-5</v>
      </c>
      <c r="S135" s="167">
        <f t="shared" si="29"/>
        <v>0.08</v>
      </c>
      <c r="T135" s="168"/>
      <c r="U135" s="168"/>
      <c r="V135" s="171"/>
      <c r="Z135">
        <v>0</v>
      </c>
    </row>
    <row r="136" spans="1:26" ht="24.9" customHeight="1" x14ac:dyDescent="0.3">
      <c r="A136" s="169"/>
      <c r="B136" s="164" t="s">
        <v>245</v>
      </c>
      <c r="C136" s="170" t="s">
        <v>852</v>
      </c>
      <c r="D136" s="164" t="s">
        <v>853</v>
      </c>
      <c r="E136" s="164" t="s">
        <v>854</v>
      </c>
      <c r="F136" s="165">
        <v>24</v>
      </c>
      <c r="G136" s="166">
        <v>0</v>
      </c>
      <c r="H136" s="166">
        <v>0</v>
      </c>
      <c r="I136" s="166">
        <f t="shared" si="24"/>
        <v>0</v>
      </c>
      <c r="J136" s="164">
        <f t="shared" si="25"/>
        <v>0</v>
      </c>
      <c r="K136" s="167">
        <f t="shared" si="26"/>
        <v>0</v>
      </c>
      <c r="L136" s="167">
        <f t="shared" si="27"/>
        <v>0</v>
      </c>
      <c r="M136" s="167">
        <f t="shared" si="28"/>
        <v>0</v>
      </c>
      <c r="N136" s="167">
        <v>0</v>
      </c>
      <c r="O136" s="167"/>
      <c r="P136" s="171"/>
      <c r="Q136" s="171"/>
      <c r="R136" s="171"/>
      <c r="S136" s="167">
        <f t="shared" si="29"/>
        <v>0</v>
      </c>
      <c r="T136" s="168"/>
      <c r="U136" s="168"/>
      <c r="V136" s="171"/>
      <c r="Z136">
        <v>0</v>
      </c>
    </row>
    <row r="137" spans="1:26" ht="24.9" customHeight="1" x14ac:dyDescent="0.3">
      <c r="A137" s="169"/>
      <c r="B137" s="164" t="s">
        <v>245</v>
      </c>
      <c r="C137" s="170" t="s">
        <v>855</v>
      </c>
      <c r="D137" s="164" t="s">
        <v>856</v>
      </c>
      <c r="E137" s="164" t="s">
        <v>324</v>
      </c>
      <c r="F137" s="165">
        <v>1</v>
      </c>
      <c r="G137" s="166">
        <v>0</v>
      </c>
      <c r="H137" s="166">
        <v>0</v>
      </c>
      <c r="I137" s="166">
        <f t="shared" si="24"/>
        <v>0</v>
      </c>
      <c r="J137" s="164">
        <f t="shared" si="25"/>
        <v>0</v>
      </c>
      <c r="K137" s="167">
        <f t="shared" si="26"/>
        <v>0</v>
      </c>
      <c r="L137" s="167">
        <f t="shared" si="27"/>
        <v>0</v>
      </c>
      <c r="M137" s="167">
        <f t="shared" si="28"/>
        <v>0</v>
      </c>
      <c r="N137" s="167">
        <v>0</v>
      </c>
      <c r="O137" s="167"/>
      <c r="P137" s="171"/>
      <c r="Q137" s="171"/>
      <c r="R137" s="171"/>
      <c r="S137" s="167">
        <f t="shared" si="29"/>
        <v>0</v>
      </c>
      <c r="T137" s="168"/>
      <c r="U137" s="168"/>
      <c r="V137" s="171"/>
      <c r="Z137">
        <v>0</v>
      </c>
    </row>
    <row r="138" spans="1:26" ht="24.9" customHeight="1" x14ac:dyDescent="0.3">
      <c r="A138" s="178"/>
      <c r="B138" s="173" t="s">
        <v>857</v>
      </c>
      <c r="C138" s="179" t="s">
        <v>430</v>
      </c>
      <c r="D138" s="173" t="s">
        <v>431</v>
      </c>
      <c r="E138" s="173" t="s">
        <v>324</v>
      </c>
      <c r="F138" s="174">
        <v>2</v>
      </c>
      <c r="G138" s="175">
        <v>0</v>
      </c>
      <c r="H138" s="175">
        <v>0</v>
      </c>
      <c r="I138" s="175">
        <f t="shared" si="24"/>
        <v>0</v>
      </c>
      <c r="J138" s="173">
        <f t="shared" si="25"/>
        <v>0</v>
      </c>
      <c r="K138" s="176">
        <f t="shared" si="26"/>
        <v>0</v>
      </c>
      <c r="L138" s="176">
        <f t="shared" si="27"/>
        <v>0</v>
      </c>
      <c r="M138" s="176">
        <f t="shared" si="28"/>
        <v>0</v>
      </c>
      <c r="N138" s="176">
        <v>0</v>
      </c>
      <c r="O138" s="176"/>
      <c r="P138" s="180"/>
      <c r="Q138" s="180"/>
      <c r="R138" s="180"/>
      <c r="S138" s="176">
        <f t="shared" si="29"/>
        <v>0</v>
      </c>
      <c r="T138" s="177"/>
      <c r="U138" s="177"/>
      <c r="V138" s="180"/>
      <c r="Z138">
        <v>0</v>
      </c>
    </row>
    <row r="139" spans="1:26" ht="24.9" customHeight="1" x14ac:dyDescent="0.3">
      <c r="A139" s="178"/>
      <c r="B139" s="173" t="s">
        <v>857</v>
      </c>
      <c r="C139" s="179" t="s">
        <v>432</v>
      </c>
      <c r="D139" s="173" t="s">
        <v>433</v>
      </c>
      <c r="E139" s="173" t="s">
        <v>324</v>
      </c>
      <c r="F139" s="174">
        <v>2</v>
      </c>
      <c r="G139" s="175">
        <v>0</v>
      </c>
      <c r="H139" s="175">
        <v>0</v>
      </c>
      <c r="I139" s="175">
        <f t="shared" si="24"/>
        <v>0</v>
      </c>
      <c r="J139" s="173">
        <f t="shared" si="25"/>
        <v>0</v>
      </c>
      <c r="K139" s="176">
        <f t="shared" si="26"/>
        <v>0</v>
      </c>
      <c r="L139" s="176">
        <f t="shared" si="27"/>
        <v>0</v>
      </c>
      <c r="M139" s="176">
        <f t="shared" si="28"/>
        <v>0</v>
      </c>
      <c r="N139" s="176">
        <v>0</v>
      </c>
      <c r="O139" s="176"/>
      <c r="P139" s="180"/>
      <c r="Q139" s="180"/>
      <c r="R139" s="180"/>
      <c r="S139" s="176">
        <f t="shared" si="29"/>
        <v>0</v>
      </c>
      <c r="T139" s="177"/>
      <c r="U139" s="177"/>
      <c r="V139" s="180"/>
      <c r="Z139">
        <v>0</v>
      </c>
    </row>
    <row r="140" spans="1:26" ht="24.9" customHeight="1" x14ac:dyDescent="0.3">
      <c r="A140" s="178"/>
      <c r="B140" s="173" t="s">
        <v>857</v>
      </c>
      <c r="C140" s="179" t="s">
        <v>434</v>
      </c>
      <c r="D140" s="173" t="s">
        <v>435</v>
      </c>
      <c r="E140" s="173" t="s">
        <v>324</v>
      </c>
      <c r="F140" s="174">
        <v>3</v>
      </c>
      <c r="G140" s="175">
        <v>0</v>
      </c>
      <c r="H140" s="175">
        <v>0</v>
      </c>
      <c r="I140" s="175">
        <f t="shared" si="24"/>
        <v>0</v>
      </c>
      <c r="J140" s="173">
        <f t="shared" si="25"/>
        <v>0</v>
      </c>
      <c r="K140" s="176">
        <f t="shared" si="26"/>
        <v>0</v>
      </c>
      <c r="L140" s="176">
        <f t="shared" si="27"/>
        <v>0</v>
      </c>
      <c r="M140" s="176">
        <f t="shared" si="28"/>
        <v>0</v>
      </c>
      <c r="N140" s="176">
        <v>0</v>
      </c>
      <c r="O140" s="176"/>
      <c r="P140" s="180"/>
      <c r="Q140" s="180"/>
      <c r="R140" s="180"/>
      <c r="S140" s="176">
        <f t="shared" si="29"/>
        <v>0</v>
      </c>
      <c r="T140" s="177"/>
      <c r="U140" s="177"/>
      <c r="V140" s="180"/>
      <c r="Z140">
        <v>0</v>
      </c>
    </row>
    <row r="141" spans="1:26" x14ac:dyDescent="0.3">
      <c r="A141" s="148"/>
      <c r="B141" s="148"/>
      <c r="C141" s="163">
        <v>9</v>
      </c>
      <c r="D141" s="163" t="s">
        <v>74</v>
      </c>
      <c r="E141" s="148"/>
      <c r="F141" s="162"/>
      <c r="G141" s="151">
        <f>ROUND((SUM(L97:L140))/1,2)</f>
        <v>0</v>
      </c>
      <c r="H141" s="151">
        <f>ROUND((SUM(M97:M140))/1,2)</f>
        <v>0</v>
      </c>
      <c r="I141" s="151">
        <f>ROUND((SUM(I97:I140))/1,2)</f>
        <v>0</v>
      </c>
      <c r="J141" s="148"/>
      <c r="K141" s="148"/>
      <c r="L141" s="148">
        <f>ROUND((SUM(L97:L140))/1,2)</f>
        <v>0</v>
      </c>
      <c r="M141" s="148">
        <f>ROUND((SUM(M97:M140))/1,2)</f>
        <v>0</v>
      </c>
      <c r="N141" s="148"/>
      <c r="O141" s="148"/>
      <c r="P141" s="172"/>
      <c r="Q141" s="148"/>
      <c r="R141" s="148"/>
      <c r="S141" s="172">
        <f>ROUND((SUM(S97:S140))/1,2)</f>
        <v>16.73</v>
      </c>
      <c r="T141" s="145"/>
      <c r="U141" s="145"/>
      <c r="V141" s="2">
        <f>ROUND((SUM(V97:V140))/1,2)</f>
        <v>0</v>
      </c>
      <c r="W141" s="145"/>
      <c r="X141" s="145"/>
      <c r="Y141" s="145"/>
      <c r="Z141" s="145"/>
    </row>
    <row r="142" spans="1:26" x14ac:dyDescent="0.3">
      <c r="A142" s="1"/>
      <c r="B142" s="1"/>
      <c r="C142" s="1"/>
      <c r="D142" s="1"/>
      <c r="E142" s="1"/>
      <c r="F142" s="158"/>
      <c r="G142" s="141"/>
      <c r="H142" s="141"/>
      <c r="I142" s="141"/>
      <c r="J142" s="1"/>
      <c r="K142" s="1"/>
      <c r="L142" s="1"/>
      <c r="M142" s="1"/>
      <c r="N142" s="1"/>
      <c r="O142" s="1"/>
      <c r="P142" s="1"/>
      <c r="Q142" s="1"/>
      <c r="R142" s="1"/>
      <c r="S142" s="1"/>
      <c r="V142" s="1"/>
    </row>
    <row r="143" spans="1:26" x14ac:dyDescent="0.3">
      <c r="A143" s="148"/>
      <c r="B143" s="148"/>
      <c r="C143" s="163">
        <v>99</v>
      </c>
      <c r="D143" s="163" t="s">
        <v>75</v>
      </c>
      <c r="E143" s="148"/>
      <c r="F143" s="162"/>
      <c r="G143" s="149"/>
      <c r="H143" s="149"/>
      <c r="I143" s="149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5"/>
      <c r="U143" s="145"/>
      <c r="V143" s="148"/>
      <c r="W143" s="145"/>
      <c r="X143" s="145"/>
      <c r="Y143" s="145"/>
      <c r="Z143" s="145"/>
    </row>
    <row r="144" spans="1:26" ht="24.9" customHeight="1" x14ac:dyDescent="0.3">
      <c r="A144" s="169"/>
      <c r="B144" s="164" t="s">
        <v>199</v>
      </c>
      <c r="C144" s="170" t="s">
        <v>442</v>
      </c>
      <c r="D144" s="164" t="s">
        <v>443</v>
      </c>
      <c r="E144" s="164" t="s">
        <v>402</v>
      </c>
      <c r="F144" s="165">
        <v>278.32</v>
      </c>
      <c r="G144" s="166">
        <v>0</v>
      </c>
      <c r="H144" s="166">
        <v>0</v>
      </c>
      <c r="I144" s="166">
        <f>ROUND(F144*(G144+H144),2)</f>
        <v>0</v>
      </c>
      <c r="J144" s="164">
        <f>ROUND(F144*(N144),2)</f>
        <v>0</v>
      </c>
      <c r="K144" s="167">
        <f>ROUND(F144*(O144),2)</f>
        <v>0</v>
      </c>
      <c r="L144" s="167">
        <f>ROUND(F144*(G144),2)</f>
        <v>0</v>
      </c>
      <c r="M144" s="167">
        <f>ROUND(F144*(H144),2)</f>
        <v>0</v>
      </c>
      <c r="N144" s="167">
        <v>0</v>
      </c>
      <c r="O144" s="167"/>
      <c r="P144" s="171"/>
      <c r="Q144" s="171"/>
      <c r="R144" s="171"/>
      <c r="S144" s="167">
        <f>ROUND(F144*(P144),3)</f>
        <v>0</v>
      </c>
      <c r="T144" s="168"/>
      <c r="U144" s="168"/>
      <c r="V144" s="171"/>
      <c r="Z144">
        <v>0</v>
      </c>
    </row>
    <row r="145" spans="1:26" x14ac:dyDescent="0.3">
      <c r="A145" s="148"/>
      <c r="B145" s="148"/>
      <c r="C145" s="163">
        <v>99</v>
      </c>
      <c r="D145" s="163" t="s">
        <v>75</v>
      </c>
      <c r="E145" s="148"/>
      <c r="F145" s="162"/>
      <c r="G145" s="151">
        <f>ROUND((SUM(L143:L144))/1,2)</f>
        <v>0</v>
      </c>
      <c r="H145" s="151">
        <f>ROUND((SUM(M143:M144))/1,2)</f>
        <v>0</v>
      </c>
      <c r="I145" s="151">
        <f>ROUND((SUM(I143:I144))/1,2)</f>
        <v>0</v>
      </c>
      <c r="J145" s="148"/>
      <c r="K145" s="148"/>
      <c r="L145" s="148">
        <f>ROUND((SUM(L143:L144))/1,2)</f>
        <v>0</v>
      </c>
      <c r="M145" s="148">
        <f>ROUND((SUM(M143:M144))/1,2)</f>
        <v>0</v>
      </c>
      <c r="N145" s="148"/>
      <c r="O145" s="148"/>
      <c r="P145" s="172"/>
      <c r="Q145" s="148"/>
      <c r="R145" s="148"/>
      <c r="S145" s="172">
        <f>ROUND((SUM(S143:S144))/1,2)</f>
        <v>0</v>
      </c>
      <c r="T145" s="145"/>
      <c r="U145" s="145"/>
      <c r="V145" s="2">
        <f>ROUND((SUM(V143:V144))/1,2)</f>
        <v>0</v>
      </c>
      <c r="W145" s="145"/>
      <c r="X145" s="145"/>
      <c r="Y145" s="145"/>
      <c r="Z145" s="145"/>
    </row>
    <row r="146" spans="1:26" x14ac:dyDescent="0.3">
      <c r="A146" s="1"/>
      <c r="B146" s="1"/>
      <c r="C146" s="1"/>
      <c r="D146" s="1"/>
      <c r="E146" s="1"/>
      <c r="F146" s="158"/>
      <c r="G146" s="141"/>
      <c r="H146" s="141"/>
      <c r="I146" s="141"/>
      <c r="J146" s="1"/>
      <c r="K146" s="1"/>
      <c r="L146" s="1"/>
      <c r="M146" s="1"/>
      <c r="N146" s="1"/>
      <c r="O146" s="1"/>
      <c r="P146" s="1"/>
      <c r="Q146" s="1"/>
      <c r="R146" s="1"/>
      <c r="S146" s="1"/>
      <c r="V146" s="1"/>
    </row>
    <row r="147" spans="1:26" x14ac:dyDescent="0.3">
      <c r="A147" s="148"/>
      <c r="B147" s="148"/>
      <c r="C147" s="148"/>
      <c r="D147" s="2" t="s">
        <v>67</v>
      </c>
      <c r="E147" s="148"/>
      <c r="F147" s="162"/>
      <c r="G147" s="151">
        <f>ROUND((SUM(L9:L146))/2,2)</f>
        <v>0</v>
      </c>
      <c r="H147" s="151">
        <f>ROUND((SUM(M9:M146))/2,2)</f>
        <v>0</v>
      </c>
      <c r="I147" s="151">
        <f>ROUND((SUM(I9:I146))/2,2)</f>
        <v>0</v>
      </c>
      <c r="J147" s="149"/>
      <c r="K147" s="148"/>
      <c r="L147" s="149">
        <f>ROUND((SUM(L9:L146))/2,2)</f>
        <v>0</v>
      </c>
      <c r="M147" s="149">
        <f>ROUND((SUM(M9:M146))/2,2)</f>
        <v>0</v>
      </c>
      <c r="N147" s="148"/>
      <c r="O147" s="148"/>
      <c r="P147" s="172"/>
      <c r="Q147" s="148"/>
      <c r="R147" s="148"/>
      <c r="S147" s="172">
        <f>ROUND((SUM(S9:S146))/2,2)</f>
        <v>218.31</v>
      </c>
      <c r="T147" s="145"/>
      <c r="U147" s="145"/>
      <c r="V147" s="2">
        <f>ROUND((SUM(V9:V146))/2,2)</f>
        <v>0</v>
      </c>
    </row>
    <row r="148" spans="1:26" x14ac:dyDescent="0.3">
      <c r="A148" s="1"/>
      <c r="B148" s="1"/>
      <c r="C148" s="1"/>
      <c r="D148" s="1"/>
      <c r="E148" s="1"/>
      <c r="F148" s="158"/>
      <c r="G148" s="141"/>
      <c r="H148" s="141"/>
      <c r="I148" s="141"/>
      <c r="J148" s="1"/>
      <c r="K148" s="1"/>
      <c r="L148" s="1"/>
      <c r="M148" s="1"/>
      <c r="N148" s="1"/>
      <c r="O148" s="1"/>
      <c r="P148" s="1"/>
      <c r="Q148" s="1"/>
      <c r="R148" s="1"/>
      <c r="S148" s="1"/>
      <c r="V148" s="1"/>
    </row>
    <row r="149" spans="1:26" x14ac:dyDescent="0.3">
      <c r="A149" s="148"/>
      <c r="B149" s="148"/>
      <c r="C149" s="148"/>
      <c r="D149" s="2" t="s">
        <v>76</v>
      </c>
      <c r="E149" s="148"/>
      <c r="F149" s="162"/>
      <c r="G149" s="149"/>
      <c r="H149" s="149"/>
      <c r="I149" s="149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5"/>
      <c r="U149" s="145"/>
      <c r="V149" s="148"/>
      <c r="W149" s="145"/>
      <c r="X149" s="145"/>
      <c r="Y149" s="145"/>
      <c r="Z149" s="145"/>
    </row>
    <row r="150" spans="1:26" x14ac:dyDescent="0.3">
      <c r="A150" s="148"/>
      <c r="B150" s="148"/>
      <c r="C150" s="163">
        <v>711</v>
      </c>
      <c r="D150" s="163" t="s">
        <v>77</v>
      </c>
      <c r="E150" s="148"/>
      <c r="F150" s="162"/>
      <c r="G150" s="149"/>
      <c r="H150" s="149"/>
      <c r="I150" s="149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5"/>
      <c r="U150" s="145"/>
      <c r="V150" s="148"/>
      <c r="W150" s="145"/>
      <c r="X150" s="145"/>
      <c r="Y150" s="145"/>
      <c r="Z150" s="145"/>
    </row>
    <row r="151" spans="1:26" ht="24.9" customHeight="1" x14ac:dyDescent="0.3">
      <c r="A151" s="169"/>
      <c r="B151" s="164" t="s">
        <v>444</v>
      </c>
      <c r="C151" s="170" t="s">
        <v>858</v>
      </c>
      <c r="D151" s="164" t="s">
        <v>859</v>
      </c>
      <c r="E151" s="164" t="s">
        <v>128</v>
      </c>
      <c r="F151" s="165">
        <v>272.8</v>
      </c>
      <c r="G151" s="166">
        <v>0</v>
      </c>
      <c r="H151" s="166">
        <v>0</v>
      </c>
      <c r="I151" s="166">
        <f>ROUND(F151*(G151+H151),2)</f>
        <v>0</v>
      </c>
      <c r="J151" s="164">
        <f>ROUND(F151*(N151),2)</f>
        <v>0</v>
      </c>
      <c r="K151" s="167">
        <f>ROUND(F151*(O151),2)</f>
        <v>0</v>
      </c>
      <c r="L151" s="167">
        <f>ROUND(F151*(G151),2)</f>
        <v>0</v>
      </c>
      <c r="M151" s="167">
        <f>ROUND(F151*(H151),2)</f>
        <v>0</v>
      </c>
      <c r="N151" s="167">
        <v>0</v>
      </c>
      <c r="O151" s="167"/>
      <c r="P151" s="171">
        <v>5.4000000000000001E-4</v>
      </c>
      <c r="Q151" s="171"/>
      <c r="R151" s="171">
        <v>5.4000000000000001E-4</v>
      </c>
      <c r="S151" s="167">
        <f>ROUND(F151*(P151),3)</f>
        <v>0.14699999999999999</v>
      </c>
      <c r="T151" s="168"/>
      <c r="U151" s="168"/>
      <c r="V151" s="171"/>
      <c r="Z151">
        <v>0</v>
      </c>
    </row>
    <row r="152" spans="1:26" ht="24.9" customHeight="1" x14ac:dyDescent="0.3">
      <c r="A152" s="169"/>
      <c r="B152" s="164" t="s">
        <v>444</v>
      </c>
      <c r="C152" s="170" t="s">
        <v>860</v>
      </c>
      <c r="D152" s="164" t="s">
        <v>861</v>
      </c>
      <c r="E152" s="164" t="s">
        <v>461</v>
      </c>
      <c r="F152" s="165">
        <v>2.9</v>
      </c>
      <c r="G152" s="166">
        <v>0</v>
      </c>
      <c r="H152" s="166">
        <v>0</v>
      </c>
      <c r="I152" s="166">
        <f>ROUND(F152*(G152+H152),2)</f>
        <v>0</v>
      </c>
      <c r="J152" s="164">
        <f>ROUND(F152*(N152),2)</f>
        <v>0</v>
      </c>
      <c r="K152" s="167">
        <f>ROUND(F152*(O152),2)</f>
        <v>0</v>
      </c>
      <c r="L152" s="167">
        <f>ROUND(F152*(G152),2)</f>
        <v>0</v>
      </c>
      <c r="M152" s="167">
        <f>ROUND(F152*(H152),2)</f>
        <v>0</v>
      </c>
      <c r="N152" s="167">
        <v>0</v>
      </c>
      <c r="O152" s="167"/>
      <c r="P152" s="171"/>
      <c r="Q152" s="171"/>
      <c r="R152" s="171"/>
      <c r="S152" s="167">
        <f>ROUND(F152*(P152),3)</f>
        <v>0</v>
      </c>
      <c r="T152" s="168"/>
      <c r="U152" s="168"/>
      <c r="V152" s="171"/>
      <c r="Z152">
        <v>0</v>
      </c>
    </row>
    <row r="153" spans="1:26" ht="24.9" customHeight="1" x14ac:dyDescent="0.3">
      <c r="A153" s="178"/>
      <c r="B153" s="173" t="s">
        <v>160</v>
      </c>
      <c r="C153" s="179" t="s">
        <v>862</v>
      </c>
      <c r="D153" s="173" t="s">
        <v>863</v>
      </c>
      <c r="E153" s="173" t="s">
        <v>128</v>
      </c>
      <c r="F153" s="174">
        <v>313.72000000000003</v>
      </c>
      <c r="G153" s="175">
        <v>0</v>
      </c>
      <c r="H153" s="175">
        <v>0</v>
      </c>
      <c r="I153" s="175">
        <f>ROUND(F153*(G153+H153),2)</f>
        <v>0</v>
      </c>
      <c r="J153" s="173">
        <f>ROUND(F153*(N153),2)</f>
        <v>0</v>
      </c>
      <c r="K153" s="176">
        <f>ROUND(F153*(O153),2)</f>
        <v>0</v>
      </c>
      <c r="L153" s="176">
        <f>ROUND(F153*(G153),2)</f>
        <v>0</v>
      </c>
      <c r="M153" s="176">
        <f>ROUND(F153*(H153),2)</f>
        <v>0</v>
      </c>
      <c r="N153" s="176">
        <v>0</v>
      </c>
      <c r="O153" s="176"/>
      <c r="P153" s="180"/>
      <c r="Q153" s="180"/>
      <c r="R153" s="180"/>
      <c r="S153" s="176">
        <f>ROUND(F153*(P153),3)</f>
        <v>0</v>
      </c>
      <c r="T153" s="177"/>
      <c r="U153" s="177"/>
      <c r="V153" s="180"/>
      <c r="Z153">
        <v>0</v>
      </c>
    </row>
    <row r="154" spans="1:26" x14ac:dyDescent="0.3">
      <c r="A154" s="148"/>
      <c r="B154" s="148"/>
      <c r="C154" s="163">
        <v>711</v>
      </c>
      <c r="D154" s="163" t="s">
        <v>77</v>
      </c>
      <c r="E154" s="148"/>
      <c r="F154" s="162"/>
      <c r="G154" s="151">
        <f>ROUND((SUM(L150:L153))/1,2)</f>
        <v>0</v>
      </c>
      <c r="H154" s="151">
        <f>ROUND((SUM(M150:M153))/1,2)</f>
        <v>0</v>
      </c>
      <c r="I154" s="151">
        <f>ROUND((SUM(I150:I153))/1,2)</f>
        <v>0</v>
      </c>
      <c r="J154" s="148"/>
      <c r="K154" s="148"/>
      <c r="L154" s="148">
        <f>ROUND((SUM(L150:L153))/1,2)</f>
        <v>0</v>
      </c>
      <c r="M154" s="148">
        <f>ROUND((SUM(M150:M153))/1,2)</f>
        <v>0</v>
      </c>
      <c r="N154" s="148"/>
      <c r="O154" s="148"/>
      <c r="P154" s="172"/>
      <c r="Q154" s="148"/>
      <c r="R154" s="148"/>
      <c r="S154" s="172">
        <f>ROUND((SUM(S150:S153))/1,2)</f>
        <v>0.15</v>
      </c>
      <c r="T154" s="145"/>
      <c r="U154" s="145"/>
      <c r="V154" s="2">
        <f>ROUND((SUM(V150:V153))/1,2)</f>
        <v>0</v>
      </c>
      <c r="W154" s="145"/>
      <c r="X154" s="145"/>
      <c r="Y154" s="145"/>
      <c r="Z154" s="145"/>
    </row>
    <row r="155" spans="1:26" x14ac:dyDescent="0.3">
      <c r="A155" s="1"/>
      <c r="B155" s="1"/>
      <c r="C155" s="1"/>
      <c r="D155" s="1"/>
      <c r="E155" s="1"/>
      <c r="F155" s="158"/>
      <c r="G155" s="141"/>
      <c r="H155" s="141"/>
      <c r="I155" s="141"/>
      <c r="J155" s="1"/>
      <c r="K155" s="1"/>
      <c r="L155" s="1"/>
      <c r="M155" s="1"/>
      <c r="N155" s="1"/>
      <c r="O155" s="1"/>
      <c r="P155" s="1"/>
      <c r="Q155" s="1"/>
      <c r="R155" s="1"/>
      <c r="S155" s="1"/>
      <c r="V155" s="1"/>
    </row>
    <row r="156" spans="1:26" x14ac:dyDescent="0.3">
      <c r="A156" s="148"/>
      <c r="B156" s="148"/>
      <c r="C156" s="163">
        <v>712</v>
      </c>
      <c r="D156" s="163" t="s">
        <v>78</v>
      </c>
      <c r="E156" s="148"/>
      <c r="F156" s="162"/>
      <c r="G156" s="149"/>
      <c r="H156" s="149"/>
      <c r="I156" s="149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5"/>
      <c r="U156" s="145"/>
      <c r="V156" s="148"/>
      <c r="W156" s="145"/>
      <c r="X156" s="145"/>
      <c r="Y156" s="145"/>
      <c r="Z156" s="145"/>
    </row>
    <row r="157" spans="1:26" ht="24.9" customHeight="1" x14ac:dyDescent="0.3">
      <c r="A157" s="169"/>
      <c r="B157" s="164" t="s">
        <v>471</v>
      </c>
      <c r="C157" s="170" t="s">
        <v>472</v>
      </c>
      <c r="D157" s="164" t="s">
        <v>864</v>
      </c>
      <c r="E157" s="164" t="s">
        <v>128</v>
      </c>
      <c r="F157" s="165">
        <v>792.16</v>
      </c>
      <c r="G157" s="166">
        <v>0</v>
      </c>
      <c r="H157" s="166">
        <v>0</v>
      </c>
      <c r="I157" s="166">
        <f>ROUND(F157*(G157+H157),2)</f>
        <v>0</v>
      </c>
      <c r="J157" s="164">
        <f>ROUND(F157*(N157),2)</f>
        <v>0</v>
      </c>
      <c r="K157" s="167">
        <f>ROUND(F157*(O157),2)</f>
        <v>0</v>
      </c>
      <c r="L157" s="167">
        <f>ROUND(F157*(G157),2)</f>
        <v>0</v>
      </c>
      <c r="M157" s="167">
        <f>ROUND(F157*(H157),2)</f>
        <v>0</v>
      </c>
      <c r="N157" s="167">
        <v>0</v>
      </c>
      <c r="O157" s="167"/>
      <c r="P157" s="171">
        <v>8.7000000000000001E-4</v>
      </c>
      <c r="Q157" s="171"/>
      <c r="R157" s="171">
        <v>8.7000000000000001E-4</v>
      </c>
      <c r="S157" s="167">
        <f>ROUND(F157*(P157),3)</f>
        <v>0.68899999999999995</v>
      </c>
      <c r="T157" s="168"/>
      <c r="U157" s="168"/>
      <c r="V157" s="171"/>
      <c r="Z157">
        <v>0</v>
      </c>
    </row>
    <row r="158" spans="1:26" ht="24.9" customHeight="1" x14ac:dyDescent="0.3">
      <c r="A158" s="169"/>
      <c r="B158" s="164" t="s">
        <v>471</v>
      </c>
      <c r="C158" s="170" t="s">
        <v>865</v>
      </c>
      <c r="D158" s="164" t="s">
        <v>866</v>
      </c>
      <c r="E158" s="164" t="s">
        <v>461</v>
      </c>
      <c r="F158" s="165">
        <v>2.7</v>
      </c>
      <c r="G158" s="166">
        <v>0</v>
      </c>
      <c r="H158" s="166">
        <v>0</v>
      </c>
      <c r="I158" s="166">
        <f>ROUND(F158*(G158+H158),2)</f>
        <v>0</v>
      </c>
      <c r="J158" s="164">
        <f>ROUND(F158*(N158),2)</f>
        <v>0</v>
      </c>
      <c r="K158" s="167">
        <f>ROUND(F158*(O158),2)</f>
        <v>0</v>
      </c>
      <c r="L158" s="167">
        <f>ROUND(F158*(G158),2)</f>
        <v>0</v>
      </c>
      <c r="M158" s="167">
        <f>ROUND(F158*(H158),2)</f>
        <v>0</v>
      </c>
      <c r="N158" s="167">
        <v>0</v>
      </c>
      <c r="O158" s="167"/>
      <c r="P158" s="171"/>
      <c r="Q158" s="171"/>
      <c r="R158" s="171"/>
      <c r="S158" s="167">
        <f>ROUND(F158*(P158),3)</f>
        <v>0</v>
      </c>
      <c r="T158" s="168"/>
      <c r="U158" s="168"/>
      <c r="V158" s="171"/>
      <c r="Z158">
        <v>0</v>
      </c>
    </row>
    <row r="159" spans="1:26" ht="24.9" customHeight="1" x14ac:dyDescent="0.3">
      <c r="A159" s="169"/>
      <c r="B159" s="173" t="s">
        <v>160</v>
      </c>
      <c r="C159" s="179" t="s">
        <v>494</v>
      </c>
      <c r="D159" s="173" t="s">
        <v>877</v>
      </c>
      <c r="E159" s="173" t="s">
        <v>128</v>
      </c>
      <c r="F159" s="174">
        <v>910.98</v>
      </c>
      <c r="G159" s="175">
        <v>0</v>
      </c>
      <c r="H159" s="175">
        <v>0</v>
      </c>
      <c r="I159" s="175">
        <f>ROUND(F159*(G159+H159),2)</f>
        <v>0</v>
      </c>
      <c r="J159" s="173">
        <f>ROUND(F159*(N159),2)</f>
        <v>0</v>
      </c>
      <c r="K159" s="176">
        <f>ROUND(F159*(O159),2)</f>
        <v>0</v>
      </c>
      <c r="L159" s="176">
        <f>ROUND(F159*(G159),2)</f>
        <v>0</v>
      </c>
      <c r="M159" s="176">
        <f>ROUND(F159*(H159),2)</f>
        <v>0</v>
      </c>
      <c r="N159" s="176">
        <v>0</v>
      </c>
      <c r="O159" s="176"/>
      <c r="P159" s="180"/>
      <c r="Q159" s="180"/>
      <c r="R159" s="180"/>
      <c r="S159" s="176">
        <f>ROUND(F159*(P159),3)</f>
        <v>0</v>
      </c>
      <c r="T159" s="177"/>
      <c r="U159" s="177"/>
      <c r="V159" s="180"/>
    </row>
    <row r="160" spans="1:26" x14ac:dyDescent="0.3">
      <c r="A160" s="148"/>
      <c r="B160" s="148"/>
      <c r="C160" s="163">
        <v>712</v>
      </c>
      <c r="D160" s="163" t="s">
        <v>78</v>
      </c>
      <c r="E160" s="148"/>
      <c r="F160" s="162"/>
      <c r="G160" s="151">
        <f>ROUND((SUM(L156:L159))/1,2)</f>
        <v>0</v>
      </c>
      <c r="H160" s="151">
        <f>ROUND((SUM(M156:M159))/1,2)</f>
        <v>0</v>
      </c>
      <c r="I160" s="151">
        <f>ROUND((SUM(I156:I159))/1,2)</f>
        <v>0</v>
      </c>
      <c r="J160" s="148"/>
      <c r="K160" s="148"/>
      <c r="L160" s="148">
        <f>ROUND((SUM(L156:L159))/1,2)</f>
        <v>0</v>
      </c>
      <c r="M160" s="148">
        <f>ROUND((SUM(M156:M159))/1,2)</f>
        <v>0</v>
      </c>
      <c r="N160" s="148"/>
      <c r="O160" s="148"/>
      <c r="P160" s="172"/>
      <c r="Q160" s="148"/>
      <c r="R160" s="148"/>
      <c r="S160" s="172">
        <f>ROUND((SUM(S156:S159))/1,2)</f>
        <v>0.69</v>
      </c>
      <c r="T160" s="145"/>
      <c r="U160" s="145"/>
      <c r="V160" s="2">
        <f>ROUND((SUM(V156:V159))/1,2)</f>
        <v>0</v>
      </c>
      <c r="W160" s="145"/>
      <c r="X160" s="145"/>
      <c r="Y160" s="145"/>
      <c r="Z160" s="145"/>
    </row>
    <row r="161" spans="1:26" x14ac:dyDescent="0.3">
      <c r="A161" s="1"/>
      <c r="B161" s="1"/>
      <c r="C161" s="1"/>
      <c r="D161" s="1"/>
      <c r="E161" s="1"/>
      <c r="F161" s="158"/>
      <c r="G161" s="141"/>
      <c r="H161" s="141"/>
      <c r="I161" s="141"/>
      <c r="J161" s="1"/>
      <c r="K161" s="1"/>
      <c r="L161" s="1"/>
      <c r="M161" s="1"/>
      <c r="N161" s="1"/>
      <c r="O161" s="1"/>
      <c r="P161" s="1"/>
      <c r="Q161" s="1"/>
      <c r="R161" s="1"/>
      <c r="S161" s="1"/>
      <c r="V161" s="1"/>
    </row>
    <row r="162" spans="1:26" x14ac:dyDescent="0.3">
      <c r="A162" s="148"/>
      <c r="B162" s="148"/>
      <c r="C162" s="163">
        <v>713</v>
      </c>
      <c r="D162" s="163" t="s">
        <v>79</v>
      </c>
      <c r="E162" s="148"/>
      <c r="F162" s="162"/>
      <c r="G162" s="149"/>
      <c r="H162" s="149"/>
      <c r="I162" s="149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5"/>
      <c r="U162" s="145"/>
      <c r="V162" s="148"/>
      <c r="W162" s="145"/>
      <c r="X162" s="145"/>
      <c r="Y162" s="145"/>
      <c r="Z162" s="145"/>
    </row>
    <row r="163" spans="1:26" ht="24.9" customHeight="1" x14ac:dyDescent="0.3">
      <c r="A163" s="169"/>
      <c r="B163" s="164" t="s">
        <v>496</v>
      </c>
      <c r="C163" s="170" t="s">
        <v>497</v>
      </c>
      <c r="D163" s="164" t="s">
        <v>867</v>
      </c>
      <c r="E163" s="164" t="s">
        <v>128</v>
      </c>
      <c r="F163" s="165">
        <v>213.13</v>
      </c>
      <c r="G163" s="166">
        <v>0</v>
      </c>
      <c r="H163" s="166">
        <v>0</v>
      </c>
      <c r="I163" s="166">
        <f t="shared" ref="I163:I169" si="30">ROUND(F163*(G163+H163),2)</f>
        <v>0</v>
      </c>
      <c r="J163" s="164">
        <f t="shared" ref="J163:J169" si="31">ROUND(F163*(N163),2)</f>
        <v>0</v>
      </c>
      <c r="K163" s="167">
        <f t="shared" ref="K163:K169" si="32">ROUND(F163*(O163),2)</f>
        <v>0</v>
      </c>
      <c r="L163" s="167">
        <f t="shared" ref="L163:L169" si="33">ROUND(F163*(G163),2)</f>
        <v>0</v>
      </c>
      <c r="M163" s="167">
        <f t="shared" ref="M163:M169" si="34">ROUND(F163*(H163),2)</f>
        <v>0</v>
      </c>
      <c r="N163" s="167">
        <v>0</v>
      </c>
      <c r="O163" s="167"/>
      <c r="P163" s="171"/>
      <c r="Q163" s="171"/>
      <c r="R163" s="171"/>
      <c r="S163" s="167">
        <f t="shared" ref="S163:S169" si="35">ROUND(F163*(P163),3)</f>
        <v>0</v>
      </c>
      <c r="T163" s="168"/>
      <c r="U163" s="168"/>
      <c r="V163" s="171"/>
      <c r="Z163">
        <v>0</v>
      </c>
    </row>
    <row r="164" spans="1:26" ht="24.9" customHeight="1" x14ac:dyDescent="0.3">
      <c r="A164" s="169"/>
      <c r="B164" s="164" t="s">
        <v>496</v>
      </c>
      <c r="C164" s="170" t="s">
        <v>499</v>
      </c>
      <c r="D164" s="164" t="s">
        <v>868</v>
      </c>
      <c r="E164" s="164" t="s">
        <v>271</v>
      </c>
      <c r="F164" s="165">
        <v>38.5</v>
      </c>
      <c r="G164" s="166">
        <v>0</v>
      </c>
      <c r="H164" s="166">
        <v>0</v>
      </c>
      <c r="I164" s="166">
        <f t="shared" si="30"/>
        <v>0</v>
      </c>
      <c r="J164" s="164">
        <f t="shared" si="31"/>
        <v>0</v>
      </c>
      <c r="K164" s="167">
        <f t="shared" si="32"/>
        <v>0</v>
      </c>
      <c r="L164" s="167">
        <f t="shared" si="33"/>
        <v>0</v>
      </c>
      <c r="M164" s="167">
        <f t="shared" si="34"/>
        <v>0</v>
      </c>
      <c r="N164" s="167">
        <v>0</v>
      </c>
      <c r="O164" s="167"/>
      <c r="P164" s="171"/>
      <c r="Q164" s="171"/>
      <c r="R164" s="171"/>
      <c r="S164" s="167">
        <f t="shared" si="35"/>
        <v>0</v>
      </c>
      <c r="T164" s="168"/>
      <c r="U164" s="168"/>
      <c r="V164" s="171"/>
      <c r="Z164">
        <v>0</v>
      </c>
    </row>
    <row r="165" spans="1:26" ht="24.9" customHeight="1" x14ac:dyDescent="0.3">
      <c r="A165" s="169"/>
      <c r="B165" s="164" t="s">
        <v>496</v>
      </c>
      <c r="C165" s="170" t="s">
        <v>501</v>
      </c>
      <c r="D165" s="164" t="s">
        <v>869</v>
      </c>
      <c r="E165" s="164" t="s">
        <v>128</v>
      </c>
      <c r="F165" s="165">
        <v>290.16000000000003</v>
      </c>
      <c r="G165" s="166">
        <v>0</v>
      </c>
      <c r="H165" s="166">
        <v>0</v>
      </c>
      <c r="I165" s="166">
        <f t="shared" si="30"/>
        <v>0</v>
      </c>
      <c r="J165" s="164">
        <f t="shared" si="31"/>
        <v>0</v>
      </c>
      <c r="K165" s="167">
        <f t="shared" si="32"/>
        <v>0</v>
      </c>
      <c r="L165" s="167">
        <f t="shared" si="33"/>
        <v>0</v>
      </c>
      <c r="M165" s="167">
        <f t="shared" si="34"/>
        <v>0</v>
      </c>
      <c r="N165" s="167">
        <v>0</v>
      </c>
      <c r="O165" s="167"/>
      <c r="P165" s="171">
        <v>1.15E-3</v>
      </c>
      <c r="Q165" s="171"/>
      <c r="R165" s="171">
        <v>1.15E-3</v>
      </c>
      <c r="S165" s="167">
        <f t="shared" si="35"/>
        <v>0.33400000000000002</v>
      </c>
      <c r="T165" s="168"/>
      <c r="U165" s="168"/>
      <c r="V165" s="171"/>
      <c r="Z165">
        <v>0</v>
      </c>
    </row>
    <row r="166" spans="1:26" ht="24.9" customHeight="1" x14ac:dyDescent="0.3">
      <c r="A166" s="169"/>
      <c r="B166" s="164" t="s">
        <v>503</v>
      </c>
      <c r="C166" s="170" t="s">
        <v>870</v>
      </c>
      <c r="D166" s="164" t="s">
        <v>871</v>
      </c>
      <c r="E166" s="164" t="s">
        <v>461</v>
      </c>
      <c r="F166" s="165">
        <v>1.5</v>
      </c>
      <c r="G166" s="166">
        <v>0</v>
      </c>
      <c r="H166" s="166">
        <v>0</v>
      </c>
      <c r="I166" s="166">
        <f t="shared" si="30"/>
        <v>0</v>
      </c>
      <c r="J166" s="164">
        <f t="shared" si="31"/>
        <v>0</v>
      </c>
      <c r="K166" s="167">
        <f t="shared" si="32"/>
        <v>0</v>
      </c>
      <c r="L166" s="167">
        <f t="shared" si="33"/>
        <v>0</v>
      </c>
      <c r="M166" s="167">
        <f t="shared" si="34"/>
        <v>0</v>
      </c>
      <c r="N166" s="167">
        <v>0</v>
      </c>
      <c r="O166" s="167"/>
      <c r="P166" s="171"/>
      <c r="Q166" s="171"/>
      <c r="R166" s="171"/>
      <c r="S166" s="167">
        <f t="shared" si="35"/>
        <v>0</v>
      </c>
      <c r="T166" s="168"/>
      <c r="U166" s="168"/>
      <c r="V166" s="171"/>
      <c r="Z166">
        <v>0</v>
      </c>
    </row>
    <row r="167" spans="1:26" ht="24.9" customHeight="1" x14ac:dyDescent="0.3">
      <c r="A167" s="178"/>
      <c r="B167" s="173" t="s">
        <v>321</v>
      </c>
      <c r="C167" s="179" t="s">
        <v>872</v>
      </c>
      <c r="D167" s="173" t="s">
        <v>873</v>
      </c>
      <c r="E167" s="173" t="s">
        <v>271</v>
      </c>
      <c r="F167" s="174">
        <v>223.79</v>
      </c>
      <c r="G167" s="175">
        <v>0</v>
      </c>
      <c r="H167" s="175">
        <v>0</v>
      </c>
      <c r="I167" s="175">
        <f t="shared" si="30"/>
        <v>0</v>
      </c>
      <c r="J167" s="173">
        <f t="shared" si="31"/>
        <v>0</v>
      </c>
      <c r="K167" s="176">
        <f t="shared" si="32"/>
        <v>0</v>
      </c>
      <c r="L167" s="176">
        <f t="shared" si="33"/>
        <v>0</v>
      </c>
      <c r="M167" s="176">
        <f t="shared" si="34"/>
        <v>0</v>
      </c>
      <c r="N167" s="176">
        <v>0</v>
      </c>
      <c r="O167" s="176"/>
      <c r="P167" s="180"/>
      <c r="Q167" s="180"/>
      <c r="R167" s="180"/>
      <c r="S167" s="176">
        <f t="shared" si="35"/>
        <v>0</v>
      </c>
      <c r="T167" s="177"/>
      <c r="U167" s="177"/>
      <c r="V167" s="180"/>
      <c r="Z167">
        <v>0</v>
      </c>
    </row>
    <row r="168" spans="1:26" ht="24.9" customHeight="1" x14ac:dyDescent="0.3">
      <c r="A168" s="178"/>
      <c r="B168" s="173" t="s">
        <v>321</v>
      </c>
      <c r="C168" s="179" t="s">
        <v>874</v>
      </c>
      <c r="D168" s="173" t="s">
        <v>875</v>
      </c>
      <c r="E168" s="173" t="s">
        <v>271</v>
      </c>
      <c r="F168" s="174">
        <v>40.43</v>
      </c>
      <c r="G168" s="175">
        <v>0</v>
      </c>
      <c r="H168" s="175">
        <v>0</v>
      </c>
      <c r="I168" s="175">
        <f t="shared" si="30"/>
        <v>0</v>
      </c>
      <c r="J168" s="173">
        <f t="shared" si="31"/>
        <v>0</v>
      </c>
      <c r="K168" s="176">
        <f t="shared" si="32"/>
        <v>0</v>
      </c>
      <c r="L168" s="176">
        <f t="shared" si="33"/>
        <v>0</v>
      </c>
      <c r="M168" s="176">
        <f t="shared" si="34"/>
        <v>0</v>
      </c>
      <c r="N168" s="176">
        <v>0</v>
      </c>
      <c r="O168" s="176"/>
      <c r="P168" s="180"/>
      <c r="Q168" s="180"/>
      <c r="R168" s="180"/>
      <c r="S168" s="176">
        <f t="shared" si="35"/>
        <v>0</v>
      </c>
      <c r="T168" s="177"/>
      <c r="U168" s="177"/>
      <c r="V168" s="180"/>
      <c r="Z168">
        <v>0</v>
      </c>
    </row>
    <row r="169" spans="1:26" ht="24.9" customHeight="1" x14ac:dyDescent="0.3">
      <c r="A169" s="178"/>
      <c r="B169" s="173" t="s">
        <v>321</v>
      </c>
      <c r="C169" s="179" t="s">
        <v>514</v>
      </c>
      <c r="D169" s="173" t="s">
        <v>876</v>
      </c>
      <c r="E169" s="173" t="s">
        <v>271</v>
      </c>
      <c r="F169" s="174">
        <v>304.67</v>
      </c>
      <c r="G169" s="175">
        <v>0</v>
      </c>
      <c r="H169" s="175">
        <v>0</v>
      </c>
      <c r="I169" s="175">
        <f t="shared" si="30"/>
        <v>0</v>
      </c>
      <c r="J169" s="173">
        <f t="shared" si="31"/>
        <v>0</v>
      </c>
      <c r="K169" s="176">
        <f t="shared" si="32"/>
        <v>0</v>
      </c>
      <c r="L169" s="176">
        <f t="shared" si="33"/>
        <v>0</v>
      </c>
      <c r="M169" s="176">
        <f t="shared" si="34"/>
        <v>0</v>
      </c>
      <c r="N169" s="176">
        <v>0</v>
      </c>
      <c r="O169" s="176"/>
      <c r="P169" s="180"/>
      <c r="Q169" s="180"/>
      <c r="R169" s="180"/>
      <c r="S169" s="176">
        <f t="shared" si="35"/>
        <v>0</v>
      </c>
      <c r="T169" s="177"/>
      <c r="U169" s="177"/>
      <c r="V169" s="180"/>
      <c r="Z169">
        <v>0</v>
      </c>
    </row>
    <row r="170" spans="1:26" x14ac:dyDescent="0.3">
      <c r="A170" s="148"/>
      <c r="B170" s="148"/>
      <c r="C170" s="163">
        <v>713</v>
      </c>
      <c r="D170" s="163" t="s">
        <v>79</v>
      </c>
      <c r="E170" s="148"/>
      <c r="F170" s="162"/>
      <c r="G170" s="151">
        <f>ROUND((SUM(L162:L169))/1,2)</f>
        <v>0</v>
      </c>
      <c r="H170" s="151">
        <f>ROUND((SUM(M162:M169))/1,2)</f>
        <v>0</v>
      </c>
      <c r="I170" s="151">
        <f>ROUND((SUM(I162:I169))/1,2)</f>
        <v>0</v>
      </c>
      <c r="J170" s="148"/>
      <c r="K170" s="148"/>
      <c r="L170" s="148">
        <f>ROUND((SUM(L162:L169))/1,2)</f>
        <v>0</v>
      </c>
      <c r="M170" s="148">
        <f>ROUND((SUM(M162:M169))/1,2)</f>
        <v>0</v>
      </c>
      <c r="N170" s="148"/>
      <c r="O170" s="148"/>
      <c r="P170" s="172"/>
      <c r="Q170" s="148"/>
      <c r="R170" s="148"/>
      <c r="S170" s="172">
        <f>ROUND((SUM(S162:S169))/1,2)</f>
        <v>0.33</v>
      </c>
      <c r="T170" s="145"/>
      <c r="U170" s="145"/>
      <c r="V170" s="2">
        <f>ROUND((SUM(V162:V169))/1,2)</f>
        <v>0</v>
      </c>
      <c r="W170" s="145"/>
      <c r="X170" s="145"/>
      <c r="Y170" s="145"/>
      <c r="Z170" s="145"/>
    </row>
    <row r="171" spans="1:26" x14ac:dyDescent="0.3">
      <c r="A171" s="1"/>
      <c r="B171" s="1"/>
      <c r="C171" s="1"/>
      <c r="D171" s="1"/>
      <c r="E171" s="1"/>
      <c r="F171" s="158"/>
      <c r="G171" s="141"/>
      <c r="H171" s="141"/>
      <c r="I171" s="141"/>
      <c r="J171" s="1"/>
      <c r="K171" s="1"/>
      <c r="L171" s="1"/>
      <c r="M171" s="1"/>
      <c r="N171" s="1"/>
      <c r="O171" s="1"/>
      <c r="P171" s="1"/>
      <c r="Q171" s="1"/>
      <c r="R171" s="1"/>
      <c r="S171" s="1"/>
      <c r="V171" s="1"/>
    </row>
    <row r="172" spans="1:26" x14ac:dyDescent="0.3">
      <c r="A172" s="148"/>
      <c r="B172" s="148"/>
      <c r="C172" s="163">
        <v>721</v>
      </c>
      <c r="D172" s="163" t="s">
        <v>728</v>
      </c>
      <c r="E172" s="148"/>
      <c r="F172" s="162"/>
      <c r="G172" s="149"/>
      <c r="H172" s="149"/>
      <c r="I172" s="149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5"/>
      <c r="U172" s="145"/>
      <c r="V172" s="148"/>
      <c r="W172" s="145"/>
      <c r="X172" s="145"/>
      <c r="Y172" s="145"/>
      <c r="Z172" s="145"/>
    </row>
    <row r="173" spans="1:26" ht="24.9" customHeight="1" x14ac:dyDescent="0.3">
      <c r="A173" s="169"/>
      <c r="B173" s="164" t="s">
        <v>878</v>
      </c>
      <c r="C173" s="170" t="s">
        <v>879</v>
      </c>
      <c r="D173" s="164" t="s">
        <v>880</v>
      </c>
      <c r="E173" s="164" t="s">
        <v>173</v>
      </c>
      <c r="F173" s="165">
        <v>2</v>
      </c>
      <c r="G173" s="166">
        <v>0</v>
      </c>
      <c r="H173" s="166">
        <v>0</v>
      </c>
      <c r="I173" s="166">
        <f>ROUND(F173*(G173+H173),2)</f>
        <v>0</v>
      </c>
      <c r="J173" s="164">
        <f>ROUND(F173*(N173),2)</f>
        <v>0</v>
      </c>
      <c r="K173" s="167">
        <f>ROUND(F173*(O173),2)</f>
        <v>0</v>
      </c>
      <c r="L173" s="167">
        <f>ROUND(F173*(G173),2)</f>
        <v>0</v>
      </c>
      <c r="M173" s="167">
        <f>ROUND(F173*(H173),2)</f>
        <v>0</v>
      </c>
      <c r="N173" s="167">
        <v>0</v>
      </c>
      <c r="O173" s="167"/>
      <c r="P173" s="171">
        <v>3.79E-3</v>
      </c>
      <c r="Q173" s="171"/>
      <c r="R173" s="171">
        <v>3.79E-3</v>
      </c>
      <c r="S173" s="167">
        <f>ROUND(F173*(P173),3)</f>
        <v>8.0000000000000002E-3</v>
      </c>
      <c r="T173" s="168"/>
      <c r="U173" s="168"/>
      <c r="V173" s="171"/>
      <c r="Z173">
        <v>0</v>
      </c>
    </row>
    <row r="174" spans="1:26" ht="24.9" customHeight="1" x14ac:dyDescent="0.3">
      <c r="A174" s="169"/>
      <c r="B174" s="164" t="s">
        <v>878</v>
      </c>
      <c r="C174" s="170" t="s">
        <v>881</v>
      </c>
      <c r="D174" s="164" t="s">
        <v>882</v>
      </c>
      <c r="E174" s="164" t="s">
        <v>461</v>
      </c>
      <c r="F174" s="165">
        <v>0.99</v>
      </c>
      <c r="G174" s="166">
        <v>0</v>
      </c>
      <c r="H174" s="166">
        <v>0</v>
      </c>
      <c r="I174" s="166">
        <f>ROUND(F174*(G174+H174),2)</f>
        <v>0</v>
      </c>
      <c r="J174" s="164">
        <f>ROUND(F174*(N174),2)</f>
        <v>0</v>
      </c>
      <c r="K174" s="167">
        <f>ROUND(F174*(O174),2)</f>
        <v>0</v>
      </c>
      <c r="L174" s="167">
        <f>ROUND(F174*(G174),2)</f>
        <v>0</v>
      </c>
      <c r="M174" s="167">
        <f>ROUND(F174*(H174),2)</f>
        <v>0</v>
      </c>
      <c r="N174" s="167">
        <v>0</v>
      </c>
      <c r="O174" s="167"/>
      <c r="P174" s="171"/>
      <c r="Q174" s="171"/>
      <c r="R174" s="171"/>
      <c r="S174" s="167">
        <f>ROUND(F174*(P174),3)</f>
        <v>0</v>
      </c>
      <c r="T174" s="168"/>
      <c r="U174" s="168"/>
      <c r="V174" s="171"/>
      <c r="Z174">
        <v>0</v>
      </c>
    </row>
    <row r="175" spans="1:26" x14ac:dyDescent="0.3">
      <c r="A175" s="148"/>
      <c r="B175" s="148"/>
      <c r="C175" s="163">
        <v>721</v>
      </c>
      <c r="D175" s="163" t="s">
        <v>728</v>
      </c>
      <c r="E175" s="148"/>
      <c r="F175" s="162"/>
      <c r="G175" s="151">
        <f>ROUND((SUM(L172:L174))/1,2)</f>
        <v>0</v>
      </c>
      <c r="H175" s="151">
        <f>ROUND((SUM(M172:M174))/1,2)</f>
        <v>0</v>
      </c>
      <c r="I175" s="151">
        <f>ROUND((SUM(I172:I174))/1,2)</f>
        <v>0</v>
      </c>
      <c r="J175" s="148"/>
      <c r="K175" s="148"/>
      <c r="L175" s="148">
        <f>ROUND((SUM(L172:L174))/1,2)</f>
        <v>0</v>
      </c>
      <c r="M175" s="148">
        <f>ROUND((SUM(M172:M174))/1,2)</f>
        <v>0</v>
      </c>
      <c r="N175" s="148"/>
      <c r="O175" s="148"/>
      <c r="P175" s="172"/>
      <c r="Q175" s="148"/>
      <c r="R175" s="148"/>
      <c r="S175" s="172">
        <f>ROUND((SUM(S172:S174))/1,2)</f>
        <v>0.01</v>
      </c>
      <c r="T175" s="145"/>
      <c r="U175" s="145"/>
      <c r="V175" s="2">
        <f>ROUND((SUM(V172:V174))/1,2)</f>
        <v>0</v>
      </c>
      <c r="W175" s="145"/>
      <c r="X175" s="145"/>
      <c r="Y175" s="145"/>
      <c r="Z175" s="145"/>
    </row>
    <row r="176" spans="1:26" x14ac:dyDescent="0.3">
      <c r="A176" s="1"/>
      <c r="B176" s="1"/>
      <c r="C176" s="1"/>
      <c r="D176" s="1"/>
      <c r="E176" s="1"/>
      <c r="F176" s="158"/>
      <c r="G176" s="141"/>
      <c r="H176" s="141"/>
      <c r="I176" s="141"/>
      <c r="J176" s="1"/>
      <c r="K176" s="1"/>
      <c r="L176" s="1"/>
      <c r="M176" s="1"/>
      <c r="N176" s="1"/>
      <c r="O176" s="1"/>
      <c r="P176" s="1"/>
      <c r="Q176" s="1"/>
      <c r="R176" s="1"/>
      <c r="S176" s="1"/>
      <c r="V176" s="1"/>
    </row>
    <row r="177" spans="1:26" x14ac:dyDescent="0.3">
      <c r="A177" s="148"/>
      <c r="B177" s="148"/>
      <c r="C177" s="163">
        <v>725</v>
      </c>
      <c r="D177" s="163" t="s">
        <v>80</v>
      </c>
      <c r="E177" s="148"/>
      <c r="F177" s="162"/>
      <c r="G177" s="149"/>
      <c r="H177" s="149"/>
      <c r="I177" s="149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5"/>
      <c r="U177" s="145"/>
      <c r="V177" s="148"/>
      <c r="W177" s="145"/>
      <c r="X177" s="145"/>
      <c r="Y177" s="145"/>
      <c r="Z177" s="145"/>
    </row>
    <row r="178" spans="1:26" ht="24.9" customHeight="1" x14ac:dyDescent="0.3">
      <c r="A178" s="169"/>
      <c r="B178" s="164" t="s">
        <v>245</v>
      </c>
      <c r="C178" s="170" t="s">
        <v>520</v>
      </c>
      <c r="D178" s="164" t="s">
        <v>521</v>
      </c>
      <c r="E178" s="164" t="s">
        <v>248</v>
      </c>
      <c r="F178" s="165">
        <v>1</v>
      </c>
      <c r="G178" s="166">
        <v>0</v>
      </c>
      <c r="H178" s="166">
        <v>0</v>
      </c>
      <c r="I178" s="166">
        <f>ROUND(F178*(G178+H178),2)</f>
        <v>0</v>
      </c>
      <c r="J178" s="164">
        <f>ROUND(F178*(N178),2)</f>
        <v>0</v>
      </c>
      <c r="K178" s="167">
        <f>ROUND(F178*(O178),2)</f>
        <v>0</v>
      </c>
      <c r="L178" s="167">
        <f>ROUND(F178*(G178),2)</f>
        <v>0</v>
      </c>
      <c r="M178" s="167">
        <f>ROUND(F178*(H178),2)</f>
        <v>0</v>
      </c>
      <c r="N178" s="167">
        <v>0</v>
      </c>
      <c r="O178" s="167"/>
      <c r="P178" s="171"/>
      <c r="Q178" s="171"/>
      <c r="R178" s="171"/>
      <c r="S178" s="167">
        <f>ROUND(F178*(P178),3)</f>
        <v>0</v>
      </c>
      <c r="T178" s="168"/>
      <c r="U178" s="168"/>
      <c r="V178" s="171"/>
      <c r="Z178">
        <v>0</v>
      </c>
    </row>
    <row r="179" spans="1:26" x14ac:dyDescent="0.3">
      <c r="A179" s="148"/>
      <c r="B179" s="148"/>
      <c r="C179" s="163">
        <v>725</v>
      </c>
      <c r="D179" s="163" t="s">
        <v>80</v>
      </c>
      <c r="E179" s="148"/>
      <c r="F179" s="162"/>
      <c r="G179" s="151">
        <f>ROUND((SUM(L177:L178))/1,2)</f>
        <v>0</v>
      </c>
      <c r="H179" s="151">
        <f>ROUND((SUM(M177:M178))/1,2)</f>
        <v>0</v>
      </c>
      <c r="I179" s="151">
        <f>ROUND((SUM(I177:I178))/1,2)</f>
        <v>0</v>
      </c>
      <c r="J179" s="148"/>
      <c r="K179" s="148"/>
      <c r="L179" s="148">
        <f>ROUND((SUM(L177:L178))/1,2)</f>
        <v>0</v>
      </c>
      <c r="M179" s="148">
        <f>ROUND((SUM(M177:M178))/1,2)</f>
        <v>0</v>
      </c>
      <c r="N179" s="148"/>
      <c r="O179" s="148"/>
      <c r="P179" s="172"/>
      <c r="Q179" s="148"/>
      <c r="R179" s="148"/>
      <c r="S179" s="172">
        <f>ROUND((SUM(S177:S178))/1,2)</f>
        <v>0</v>
      </c>
      <c r="T179" s="145"/>
      <c r="U179" s="145"/>
      <c r="V179" s="2">
        <f>ROUND((SUM(V177:V178))/1,2)</f>
        <v>0</v>
      </c>
      <c r="W179" s="145"/>
      <c r="X179" s="145"/>
      <c r="Y179" s="145"/>
      <c r="Z179" s="145"/>
    </row>
    <row r="180" spans="1:26" x14ac:dyDescent="0.3">
      <c r="A180" s="1"/>
      <c r="B180" s="1"/>
      <c r="C180" s="1"/>
      <c r="D180" s="1"/>
      <c r="E180" s="1"/>
      <c r="F180" s="158"/>
      <c r="G180" s="141"/>
      <c r="H180" s="141"/>
      <c r="I180" s="141"/>
      <c r="J180" s="1"/>
      <c r="K180" s="1"/>
      <c r="L180" s="1"/>
      <c r="M180" s="1"/>
      <c r="N180" s="1"/>
      <c r="O180" s="1"/>
      <c r="P180" s="1"/>
      <c r="Q180" s="1"/>
      <c r="R180" s="1"/>
      <c r="S180" s="1"/>
      <c r="V180" s="1"/>
    </row>
    <row r="181" spans="1:26" x14ac:dyDescent="0.3">
      <c r="A181" s="148"/>
      <c r="B181" s="148"/>
      <c r="C181" s="163">
        <v>731</v>
      </c>
      <c r="D181" s="163" t="s">
        <v>81</v>
      </c>
      <c r="E181" s="148"/>
      <c r="F181" s="162"/>
      <c r="G181" s="149"/>
      <c r="H181" s="149"/>
      <c r="I181" s="149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5"/>
      <c r="U181" s="145"/>
      <c r="V181" s="148"/>
      <c r="W181" s="145"/>
      <c r="X181" s="145"/>
      <c r="Y181" s="145"/>
      <c r="Z181" s="145"/>
    </row>
    <row r="182" spans="1:26" ht="24.9" customHeight="1" x14ac:dyDescent="0.3">
      <c r="A182" s="169"/>
      <c r="B182" s="164" t="s">
        <v>245</v>
      </c>
      <c r="C182" s="170" t="s">
        <v>522</v>
      </c>
      <c r="D182" s="164" t="s">
        <v>523</v>
      </c>
      <c r="E182" s="164" t="s">
        <v>248</v>
      </c>
      <c r="F182" s="165">
        <v>1</v>
      </c>
      <c r="G182" s="166">
        <v>0</v>
      </c>
      <c r="H182" s="166">
        <v>0</v>
      </c>
      <c r="I182" s="166">
        <f>ROUND(F182*(G182+H182),2)</f>
        <v>0</v>
      </c>
      <c r="J182" s="164">
        <f>ROUND(F182*(N182),2)</f>
        <v>0</v>
      </c>
      <c r="K182" s="167">
        <f>ROUND(F182*(O182),2)</f>
        <v>0</v>
      </c>
      <c r="L182" s="167">
        <f>ROUND(F182*(G182),2)</f>
        <v>0</v>
      </c>
      <c r="M182" s="167">
        <f>ROUND(F182*(H182),2)</f>
        <v>0</v>
      </c>
      <c r="N182" s="167">
        <v>0</v>
      </c>
      <c r="O182" s="167"/>
      <c r="P182" s="171"/>
      <c r="Q182" s="171"/>
      <c r="R182" s="171"/>
      <c r="S182" s="167">
        <f>ROUND(F182*(P182),3)</f>
        <v>0</v>
      </c>
      <c r="T182" s="168"/>
      <c r="U182" s="168"/>
      <c r="V182" s="171"/>
      <c r="Z182">
        <v>0</v>
      </c>
    </row>
    <row r="183" spans="1:26" x14ac:dyDescent="0.3">
      <c r="A183" s="148"/>
      <c r="B183" s="148"/>
      <c r="C183" s="163">
        <v>731</v>
      </c>
      <c r="D183" s="163" t="s">
        <v>81</v>
      </c>
      <c r="E183" s="148"/>
      <c r="F183" s="162"/>
      <c r="G183" s="151">
        <f>ROUND((SUM(L181:L182))/1,2)</f>
        <v>0</v>
      </c>
      <c r="H183" s="151">
        <f>ROUND((SUM(M181:M182))/1,2)</f>
        <v>0</v>
      </c>
      <c r="I183" s="151">
        <f>ROUND((SUM(I181:I182))/1,2)</f>
        <v>0</v>
      </c>
      <c r="J183" s="148"/>
      <c r="K183" s="148"/>
      <c r="L183" s="148">
        <f>ROUND((SUM(L181:L182))/1,2)</f>
        <v>0</v>
      </c>
      <c r="M183" s="148">
        <f>ROUND((SUM(M181:M182))/1,2)</f>
        <v>0</v>
      </c>
      <c r="N183" s="148"/>
      <c r="O183" s="148"/>
      <c r="P183" s="172"/>
      <c r="Q183" s="148"/>
      <c r="R183" s="148"/>
      <c r="S183" s="172">
        <f>ROUND((SUM(S181:S182))/1,2)</f>
        <v>0</v>
      </c>
      <c r="T183" s="145"/>
      <c r="U183" s="145"/>
      <c r="V183" s="2">
        <f>ROUND((SUM(V181:V182))/1,2)</f>
        <v>0</v>
      </c>
      <c r="W183" s="145"/>
      <c r="X183" s="145"/>
      <c r="Y183" s="145"/>
      <c r="Z183" s="145"/>
    </row>
    <row r="184" spans="1:26" x14ac:dyDescent="0.3">
      <c r="A184" s="1"/>
      <c r="B184" s="1"/>
      <c r="C184" s="1"/>
      <c r="D184" s="1"/>
      <c r="E184" s="1"/>
      <c r="F184" s="158"/>
      <c r="G184" s="141"/>
      <c r="H184" s="141"/>
      <c r="I184" s="141"/>
      <c r="J184" s="1"/>
      <c r="K184" s="1"/>
      <c r="L184" s="1"/>
      <c r="M184" s="1"/>
      <c r="N184" s="1"/>
      <c r="O184" s="1"/>
      <c r="P184" s="1"/>
      <c r="Q184" s="1"/>
      <c r="R184" s="1"/>
      <c r="S184" s="1"/>
      <c r="V184" s="1"/>
    </row>
    <row r="185" spans="1:26" x14ac:dyDescent="0.3">
      <c r="A185" s="148"/>
      <c r="B185" s="148"/>
      <c r="C185" s="163">
        <v>762</v>
      </c>
      <c r="D185" s="163" t="s">
        <v>82</v>
      </c>
      <c r="E185" s="148"/>
      <c r="F185" s="162"/>
      <c r="G185" s="149"/>
      <c r="H185" s="149"/>
      <c r="I185" s="149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5"/>
      <c r="U185" s="145"/>
      <c r="V185" s="148"/>
      <c r="W185" s="145"/>
      <c r="X185" s="145"/>
      <c r="Y185" s="145"/>
      <c r="Z185" s="145"/>
    </row>
    <row r="186" spans="1:26" ht="24.9" customHeight="1" x14ac:dyDescent="0.3">
      <c r="A186" s="169"/>
      <c r="B186" s="164" t="s">
        <v>524</v>
      </c>
      <c r="C186" s="170" t="s">
        <v>525</v>
      </c>
      <c r="D186" s="164" t="s">
        <v>526</v>
      </c>
      <c r="E186" s="164" t="s">
        <v>128</v>
      </c>
      <c r="F186" s="165">
        <v>28.35</v>
      </c>
      <c r="G186" s="166">
        <v>0</v>
      </c>
      <c r="H186" s="166">
        <v>0</v>
      </c>
      <c r="I186" s="166">
        <f>ROUND(F186*(G186+H186),2)</f>
        <v>0</v>
      </c>
      <c r="J186" s="164">
        <f>ROUND(F186*(N186),2)</f>
        <v>0</v>
      </c>
      <c r="K186" s="167">
        <f>ROUND(F186*(O186),2)</f>
        <v>0</v>
      </c>
      <c r="L186" s="167">
        <f>ROUND(F186*(G186),2)</f>
        <v>0</v>
      </c>
      <c r="M186" s="167">
        <f>ROUND(F186*(H186),2)</f>
        <v>0</v>
      </c>
      <c r="N186" s="167">
        <v>0</v>
      </c>
      <c r="O186" s="167"/>
      <c r="P186" s="171">
        <v>1.3610000000000001E-2</v>
      </c>
      <c r="Q186" s="171"/>
      <c r="R186" s="171">
        <v>1.3610000000000001E-2</v>
      </c>
      <c r="S186" s="167">
        <f>ROUND(F186*(P186),3)</f>
        <v>0.38600000000000001</v>
      </c>
      <c r="T186" s="168"/>
      <c r="U186" s="168"/>
      <c r="V186" s="171"/>
      <c r="Z186">
        <v>0</v>
      </c>
    </row>
    <row r="187" spans="1:26" ht="24.9" customHeight="1" x14ac:dyDescent="0.3">
      <c r="A187" s="169"/>
      <c r="B187" s="164" t="s">
        <v>524</v>
      </c>
      <c r="C187" s="170" t="s">
        <v>527</v>
      </c>
      <c r="D187" s="164" t="s">
        <v>528</v>
      </c>
      <c r="E187" s="164" t="s">
        <v>128</v>
      </c>
      <c r="F187" s="165">
        <v>28.35</v>
      </c>
      <c r="G187" s="166">
        <v>0</v>
      </c>
      <c r="H187" s="166">
        <v>0</v>
      </c>
      <c r="I187" s="166">
        <f>ROUND(F187*(G187+H187),2)</f>
        <v>0</v>
      </c>
      <c r="J187" s="164">
        <f>ROUND(F187*(N187),2)</f>
        <v>0</v>
      </c>
      <c r="K187" s="167">
        <f>ROUND(F187*(O187),2)</f>
        <v>0</v>
      </c>
      <c r="L187" s="167">
        <f>ROUND(F187*(G187),2)</f>
        <v>0</v>
      </c>
      <c r="M187" s="167">
        <f>ROUND(F187*(H187),2)</f>
        <v>0</v>
      </c>
      <c r="N187" s="167">
        <v>0</v>
      </c>
      <c r="O187" s="167"/>
      <c r="P187" s="171">
        <v>2.4000000000000001E-4</v>
      </c>
      <c r="Q187" s="171"/>
      <c r="R187" s="171">
        <v>2.4000000000000001E-4</v>
      </c>
      <c r="S187" s="167">
        <f>ROUND(F187*(P187),3)</f>
        <v>7.0000000000000001E-3</v>
      </c>
      <c r="T187" s="168"/>
      <c r="U187" s="168"/>
      <c r="V187" s="171"/>
      <c r="Z187">
        <v>0</v>
      </c>
    </row>
    <row r="188" spans="1:26" ht="24.9" customHeight="1" x14ac:dyDescent="0.3">
      <c r="A188" s="169"/>
      <c r="B188" s="164" t="s">
        <v>524</v>
      </c>
      <c r="C188" s="170" t="s">
        <v>529</v>
      </c>
      <c r="D188" s="164" t="s">
        <v>530</v>
      </c>
      <c r="E188" s="164" t="s">
        <v>461</v>
      </c>
      <c r="F188" s="165">
        <v>5.2</v>
      </c>
      <c r="G188" s="166">
        <v>0</v>
      </c>
      <c r="H188" s="166">
        <v>0</v>
      </c>
      <c r="I188" s="166">
        <f>ROUND(F188*(G188+H188),2)</f>
        <v>0</v>
      </c>
      <c r="J188" s="164">
        <f>ROUND(F188*(N188),2)</f>
        <v>0</v>
      </c>
      <c r="K188" s="167">
        <f>ROUND(F188*(O188),2)</f>
        <v>0</v>
      </c>
      <c r="L188" s="167">
        <f>ROUND(F188*(G188),2)</f>
        <v>0</v>
      </c>
      <c r="M188" s="167">
        <f>ROUND(F188*(H188),2)</f>
        <v>0</v>
      </c>
      <c r="N188" s="167">
        <v>0</v>
      </c>
      <c r="O188" s="167"/>
      <c r="P188" s="171"/>
      <c r="Q188" s="171"/>
      <c r="R188" s="171"/>
      <c r="S188" s="167">
        <f>ROUND(F188*(P188),3)</f>
        <v>0</v>
      </c>
      <c r="T188" s="168"/>
      <c r="U188" s="168"/>
      <c r="V188" s="171"/>
      <c r="Z188">
        <v>0</v>
      </c>
    </row>
    <row r="189" spans="1:26" x14ac:dyDescent="0.3">
      <c r="A189" s="148"/>
      <c r="B189" s="148"/>
      <c r="C189" s="163">
        <v>762</v>
      </c>
      <c r="D189" s="163" t="s">
        <v>82</v>
      </c>
      <c r="E189" s="148"/>
      <c r="F189" s="162"/>
      <c r="G189" s="151">
        <f>ROUND((SUM(L185:L188))/1,2)</f>
        <v>0</v>
      </c>
      <c r="H189" s="151">
        <f>ROUND((SUM(M185:M188))/1,2)</f>
        <v>0</v>
      </c>
      <c r="I189" s="151">
        <f>ROUND((SUM(I185:I188))/1,2)</f>
        <v>0</v>
      </c>
      <c r="J189" s="148"/>
      <c r="K189" s="148"/>
      <c r="L189" s="148">
        <f>ROUND((SUM(L185:L188))/1,2)</f>
        <v>0</v>
      </c>
      <c r="M189" s="148">
        <f>ROUND((SUM(M185:M188))/1,2)</f>
        <v>0</v>
      </c>
      <c r="N189" s="148"/>
      <c r="O189" s="148"/>
      <c r="P189" s="172"/>
      <c r="Q189" s="148"/>
      <c r="R189" s="148"/>
      <c r="S189" s="172">
        <f>ROUND((SUM(S185:S188))/1,2)</f>
        <v>0.39</v>
      </c>
      <c r="T189" s="145"/>
      <c r="U189" s="145"/>
      <c r="V189" s="2">
        <f>ROUND((SUM(V185:V188))/1,2)</f>
        <v>0</v>
      </c>
      <c r="W189" s="145"/>
      <c r="X189" s="145"/>
      <c r="Y189" s="145"/>
      <c r="Z189" s="145"/>
    </row>
    <row r="190" spans="1:26" x14ac:dyDescent="0.3">
      <c r="A190" s="1"/>
      <c r="B190" s="1"/>
      <c r="C190" s="1"/>
      <c r="D190" s="1"/>
      <c r="E190" s="1"/>
      <c r="F190" s="158"/>
      <c r="G190" s="141"/>
      <c r="H190" s="141"/>
      <c r="I190" s="141"/>
      <c r="J190" s="1"/>
      <c r="K190" s="1"/>
      <c r="L190" s="1"/>
      <c r="M190" s="1"/>
      <c r="N190" s="1"/>
      <c r="O190" s="1"/>
      <c r="P190" s="1"/>
      <c r="Q190" s="1"/>
      <c r="R190" s="1"/>
      <c r="S190" s="1"/>
      <c r="V190" s="1"/>
    </row>
    <row r="191" spans="1:26" x14ac:dyDescent="0.3">
      <c r="A191" s="148"/>
      <c r="B191" s="148"/>
      <c r="C191" s="163">
        <v>763</v>
      </c>
      <c r="D191" s="163" t="s">
        <v>83</v>
      </c>
      <c r="E191" s="148"/>
      <c r="F191" s="162"/>
      <c r="G191" s="149"/>
      <c r="H191" s="149"/>
      <c r="I191" s="149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5"/>
      <c r="U191" s="145"/>
      <c r="V191" s="148"/>
      <c r="W191" s="145"/>
      <c r="X191" s="145"/>
      <c r="Y191" s="145"/>
      <c r="Z191" s="145"/>
    </row>
    <row r="192" spans="1:26" ht="24.9" customHeight="1" x14ac:dyDescent="0.3">
      <c r="A192" s="169"/>
      <c r="B192" s="164" t="s">
        <v>531</v>
      </c>
      <c r="C192" s="170" t="s">
        <v>883</v>
      </c>
      <c r="D192" s="164" t="s">
        <v>884</v>
      </c>
      <c r="E192" s="164" t="s">
        <v>128</v>
      </c>
      <c r="F192" s="165">
        <v>41.47</v>
      </c>
      <c r="G192" s="166">
        <v>0</v>
      </c>
      <c r="H192" s="166">
        <v>0</v>
      </c>
      <c r="I192" s="166">
        <f>ROUND(F192*(G192+H192),2)</f>
        <v>0</v>
      </c>
      <c r="J192" s="164">
        <f>ROUND(F192*(N192),2)</f>
        <v>0</v>
      </c>
      <c r="K192" s="167">
        <f>ROUND(F192*(O192),2)</f>
        <v>0</v>
      </c>
      <c r="L192" s="167">
        <f>ROUND(F192*(G192),2)</f>
        <v>0</v>
      </c>
      <c r="M192" s="167">
        <f>ROUND(F192*(H192),2)</f>
        <v>0</v>
      </c>
      <c r="N192" s="167">
        <v>0</v>
      </c>
      <c r="O192" s="167"/>
      <c r="P192" s="171">
        <v>4.5490000000000003E-2</v>
      </c>
      <c r="Q192" s="171"/>
      <c r="R192" s="171">
        <v>4.5490000000000003E-2</v>
      </c>
      <c r="S192" s="167">
        <f>ROUND(F192*(P192),3)</f>
        <v>1.8859999999999999</v>
      </c>
      <c r="T192" s="168"/>
      <c r="U192" s="168"/>
      <c r="V192" s="171"/>
      <c r="Z192">
        <v>0</v>
      </c>
    </row>
    <row r="193" spans="1:26" ht="24.9" customHeight="1" x14ac:dyDescent="0.3">
      <c r="A193" s="169"/>
      <c r="B193" s="164" t="s">
        <v>531</v>
      </c>
      <c r="C193" s="170" t="s">
        <v>532</v>
      </c>
      <c r="D193" s="164" t="s">
        <v>885</v>
      </c>
      <c r="E193" s="164" t="s">
        <v>128</v>
      </c>
      <c r="F193" s="165">
        <v>5.82</v>
      </c>
      <c r="G193" s="166">
        <v>0</v>
      </c>
      <c r="H193" s="166">
        <v>0</v>
      </c>
      <c r="I193" s="166">
        <f>ROUND(F193*(G193+H193),2)</f>
        <v>0</v>
      </c>
      <c r="J193" s="164">
        <f>ROUND(F193*(N193),2)</f>
        <v>0</v>
      </c>
      <c r="K193" s="167">
        <f>ROUND(F193*(O193),2)</f>
        <v>0</v>
      </c>
      <c r="L193" s="167">
        <f>ROUND(F193*(G193),2)</f>
        <v>0</v>
      </c>
      <c r="M193" s="167">
        <f>ROUND(F193*(H193),2)</f>
        <v>0</v>
      </c>
      <c r="N193" s="167">
        <v>0</v>
      </c>
      <c r="O193" s="167"/>
      <c r="P193" s="171">
        <v>1.3180000000000001E-2</v>
      </c>
      <c r="Q193" s="171"/>
      <c r="R193" s="171">
        <v>1.3180000000000001E-2</v>
      </c>
      <c r="S193" s="167">
        <f>ROUND(F193*(P193),3)</f>
        <v>7.6999999999999999E-2</v>
      </c>
      <c r="T193" s="168"/>
      <c r="U193" s="168"/>
      <c r="V193" s="171"/>
      <c r="Z193">
        <v>0</v>
      </c>
    </row>
    <row r="194" spans="1:26" ht="24.9" customHeight="1" x14ac:dyDescent="0.3">
      <c r="A194" s="169"/>
      <c r="B194" s="164" t="s">
        <v>531</v>
      </c>
      <c r="C194" s="170" t="s">
        <v>534</v>
      </c>
      <c r="D194" s="164" t="s">
        <v>886</v>
      </c>
      <c r="E194" s="164" t="s">
        <v>128</v>
      </c>
      <c r="F194" s="165">
        <v>19.5</v>
      </c>
      <c r="G194" s="166">
        <v>0</v>
      </c>
      <c r="H194" s="166">
        <v>0</v>
      </c>
      <c r="I194" s="166">
        <f>ROUND(F194*(G194+H194),2)</f>
        <v>0</v>
      </c>
      <c r="J194" s="164">
        <f>ROUND(F194*(N194),2)</f>
        <v>0</v>
      </c>
      <c r="K194" s="167">
        <f>ROUND(F194*(O194),2)</f>
        <v>0</v>
      </c>
      <c r="L194" s="167">
        <f>ROUND(F194*(G194),2)</f>
        <v>0</v>
      </c>
      <c r="M194" s="167">
        <f>ROUND(F194*(H194),2)</f>
        <v>0</v>
      </c>
      <c r="N194" s="167">
        <v>0</v>
      </c>
      <c r="O194" s="167"/>
      <c r="P194" s="171">
        <v>1.418E-2</v>
      </c>
      <c r="Q194" s="171"/>
      <c r="R194" s="171">
        <v>1.418E-2</v>
      </c>
      <c r="S194" s="167">
        <f>ROUND(F194*(P194),3)</f>
        <v>0.27700000000000002</v>
      </c>
      <c r="T194" s="168"/>
      <c r="U194" s="168"/>
      <c r="V194" s="171"/>
      <c r="Z194">
        <v>0</v>
      </c>
    </row>
    <row r="195" spans="1:26" ht="24.9" customHeight="1" x14ac:dyDescent="0.3">
      <c r="A195" s="169"/>
      <c r="B195" s="164" t="s">
        <v>531</v>
      </c>
      <c r="C195" s="170" t="s">
        <v>536</v>
      </c>
      <c r="D195" s="164" t="s">
        <v>537</v>
      </c>
      <c r="E195" s="164" t="s">
        <v>461</v>
      </c>
      <c r="F195" s="165">
        <v>0.7</v>
      </c>
      <c r="G195" s="166">
        <v>0</v>
      </c>
      <c r="H195" s="166">
        <v>0</v>
      </c>
      <c r="I195" s="166">
        <f>ROUND(F195*(G195+H195),2)</f>
        <v>0</v>
      </c>
      <c r="J195" s="164">
        <f>ROUND(F195*(N195),2)</f>
        <v>0</v>
      </c>
      <c r="K195" s="167">
        <f>ROUND(F195*(O195),2)</f>
        <v>0</v>
      </c>
      <c r="L195" s="167">
        <f>ROUND(F195*(G195),2)</f>
        <v>0</v>
      </c>
      <c r="M195" s="167">
        <f>ROUND(F195*(H195),2)</f>
        <v>0</v>
      </c>
      <c r="N195" s="167">
        <v>0</v>
      </c>
      <c r="O195" s="167"/>
      <c r="P195" s="171"/>
      <c r="Q195" s="171"/>
      <c r="R195" s="171"/>
      <c r="S195" s="167">
        <f>ROUND(F195*(P195),3)</f>
        <v>0</v>
      </c>
      <c r="T195" s="168"/>
      <c r="U195" s="168"/>
      <c r="V195" s="171"/>
      <c r="Z195">
        <v>0</v>
      </c>
    </row>
    <row r="196" spans="1:26" x14ac:dyDescent="0.3">
      <c r="A196" s="148"/>
      <c r="B196" s="148"/>
      <c r="C196" s="163">
        <v>763</v>
      </c>
      <c r="D196" s="163" t="s">
        <v>83</v>
      </c>
      <c r="E196" s="148"/>
      <c r="F196" s="162"/>
      <c r="G196" s="151">
        <f>ROUND((SUM(L191:L195))/1,2)</f>
        <v>0</v>
      </c>
      <c r="H196" s="151">
        <f>ROUND((SUM(M191:M195))/1,2)</f>
        <v>0</v>
      </c>
      <c r="I196" s="151">
        <f>ROUND((SUM(I191:I195))/1,2)</f>
        <v>0</v>
      </c>
      <c r="J196" s="148"/>
      <c r="K196" s="148"/>
      <c r="L196" s="148">
        <f>ROUND((SUM(L191:L195))/1,2)</f>
        <v>0</v>
      </c>
      <c r="M196" s="148">
        <f>ROUND((SUM(M191:M195))/1,2)</f>
        <v>0</v>
      </c>
      <c r="N196" s="148"/>
      <c r="O196" s="148"/>
      <c r="P196" s="172"/>
      <c r="Q196" s="148"/>
      <c r="R196" s="148"/>
      <c r="S196" s="172">
        <f>ROUND((SUM(S191:S195))/1,2)</f>
        <v>2.2400000000000002</v>
      </c>
      <c r="T196" s="145"/>
      <c r="U196" s="145"/>
      <c r="V196" s="2">
        <f>ROUND((SUM(V191:V195))/1,2)</f>
        <v>0</v>
      </c>
      <c r="W196" s="145"/>
      <c r="X196" s="145"/>
      <c r="Y196" s="145"/>
      <c r="Z196" s="145"/>
    </row>
    <row r="197" spans="1:26" x14ac:dyDescent="0.3">
      <c r="A197" s="1"/>
      <c r="B197" s="1"/>
      <c r="C197" s="1"/>
      <c r="D197" s="1"/>
      <c r="E197" s="1"/>
      <c r="F197" s="158"/>
      <c r="G197" s="141"/>
      <c r="H197" s="141"/>
      <c r="I197" s="141"/>
      <c r="J197" s="1"/>
      <c r="K197" s="1"/>
      <c r="L197" s="1"/>
      <c r="M197" s="1"/>
      <c r="N197" s="1"/>
      <c r="O197" s="1"/>
      <c r="P197" s="1"/>
      <c r="Q197" s="1"/>
      <c r="R197" s="1"/>
      <c r="S197" s="1"/>
      <c r="V197" s="1"/>
    </row>
    <row r="198" spans="1:26" x14ac:dyDescent="0.3">
      <c r="A198" s="148"/>
      <c r="B198" s="148"/>
      <c r="C198" s="163">
        <v>764</v>
      </c>
      <c r="D198" s="163" t="s">
        <v>84</v>
      </c>
      <c r="E198" s="148"/>
      <c r="F198" s="162"/>
      <c r="G198" s="149"/>
      <c r="H198" s="149"/>
      <c r="I198" s="149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5"/>
      <c r="U198" s="145"/>
      <c r="V198" s="148"/>
      <c r="W198" s="145"/>
      <c r="X198" s="145"/>
      <c r="Y198" s="145"/>
      <c r="Z198" s="145"/>
    </row>
    <row r="199" spans="1:26" ht="24.9" customHeight="1" x14ac:dyDescent="0.3">
      <c r="A199" s="169"/>
      <c r="B199" s="164" t="s">
        <v>538</v>
      </c>
      <c r="C199" s="170" t="s">
        <v>887</v>
      </c>
      <c r="D199" s="164" t="s">
        <v>888</v>
      </c>
      <c r="E199" s="164" t="s">
        <v>159</v>
      </c>
      <c r="F199" s="165">
        <v>23.97</v>
      </c>
      <c r="G199" s="166">
        <v>0</v>
      </c>
      <c r="H199" s="166">
        <v>0</v>
      </c>
      <c r="I199" s="166">
        <f t="shared" ref="I199:I204" si="36">ROUND(F199*(G199+H199),2)</f>
        <v>0</v>
      </c>
      <c r="J199" s="164">
        <f t="shared" ref="J199:J204" si="37">ROUND(F199*(N199),2)</f>
        <v>0</v>
      </c>
      <c r="K199" s="167">
        <f t="shared" ref="K199:K204" si="38">ROUND(F199*(O199),2)</f>
        <v>0</v>
      </c>
      <c r="L199" s="167">
        <f t="shared" ref="L199:L204" si="39">ROUND(F199*(G199),2)</f>
        <v>0</v>
      </c>
      <c r="M199" s="167">
        <f t="shared" ref="M199:M204" si="40">ROUND(F199*(H199),2)</f>
        <v>0</v>
      </c>
      <c r="N199" s="167">
        <v>0</v>
      </c>
      <c r="O199" s="167"/>
      <c r="P199" s="171">
        <v>2.0500000000000002E-3</v>
      </c>
      <c r="Q199" s="171"/>
      <c r="R199" s="171">
        <v>2.0500000000000002E-3</v>
      </c>
      <c r="S199" s="167">
        <f t="shared" ref="S199:S204" si="41">ROUND(F199*(P199),3)</f>
        <v>4.9000000000000002E-2</v>
      </c>
      <c r="T199" s="168"/>
      <c r="U199" s="168"/>
      <c r="V199" s="171"/>
      <c r="Z199">
        <v>0</v>
      </c>
    </row>
    <row r="200" spans="1:26" ht="24.9" customHeight="1" x14ac:dyDescent="0.3">
      <c r="A200" s="169"/>
      <c r="B200" s="164" t="s">
        <v>538</v>
      </c>
      <c r="C200" s="170" t="s">
        <v>541</v>
      </c>
      <c r="D200" s="164" t="s">
        <v>889</v>
      </c>
      <c r="E200" s="164" t="s">
        <v>159</v>
      </c>
      <c r="F200" s="165">
        <v>62</v>
      </c>
      <c r="G200" s="166">
        <v>0</v>
      </c>
      <c r="H200" s="166">
        <v>0</v>
      </c>
      <c r="I200" s="166">
        <f t="shared" si="36"/>
        <v>0</v>
      </c>
      <c r="J200" s="164">
        <f t="shared" si="37"/>
        <v>0</v>
      </c>
      <c r="K200" s="167">
        <f t="shared" si="38"/>
        <v>0</v>
      </c>
      <c r="L200" s="167">
        <f t="shared" si="39"/>
        <v>0</v>
      </c>
      <c r="M200" s="167">
        <f t="shared" si="40"/>
        <v>0</v>
      </c>
      <c r="N200" s="167">
        <v>0</v>
      </c>
      <c r="O200" s="167"/>
      <c r="P200" s="171">
        <v>4.1200000000000004E-3</v>
      </c>
      <c r="Q200" s="171"/>
      <c r="R200" s="171">
        <v>4.1200000000000004E-3</v>
      </c>
      <c r="S200" s="167">
        <f t="shared" si="41"/>
        <v>0.255</v>
      </c>
      <c r="T200" s="168"/>
      <c r="U200" s="168"/>
      <c r="V200" s="171"/>
      <c r="Z200">
        <v>0</v>
      </c>
    </row>
    <row r="201" spans="1:26" ht="24.9" customHeight="1" x14ac:dyDescent="0.3">
      <c r="A201" s="169"/>
      <c r="B201" s="164" t="s">
        <v>538</v>
      </c>
      <c r="C201" s="170" t="s">
        <v>890</v>
      </c>
      <c r="D201" s="164" t="s">
        <v>891</v>
      </c>
      <c r="E201" s="164" t="s">
        <v>159</v>
      </c>
      <c r="F201" s="165">
        <v>8</v>
      </c>
      <c r="G201" s="166">
        <v>0</v>
      </c>
      <c r="H201" s="166">
        <v>0</v>
      </c>
      <c r="I201" s="166">
        <f t="shared" si="36"/>
        <v>0</v>
      </c>
      <c r="J201" s="164">
        <f t="shared" si="37"/>
        <v>0</v>
      </c>
      <c r="K201" s="167">
        <f t="shared" si="38"/>
        <v>0</v>
      </c>
      <c r="L201" s="167">
        <f t="shared" si="39"/>
        <v>0</v>
      </c>
      <c r="M201" s="167">
        <f t="shared" si="40"/>
        <v>0</v>
      </c>
      <c r="N201" s="167">
        <v>0</v>
      </c>
      <c r="O201" s="167"/>
      <c r="P201" s="171">
        <v>4.9500000000000004E-3</v>
      </c>
      <c r="Q201" s="171"/>
      <c r="R201" s="171">
        <v>4.9500000000000004E-3</v>
      </c>
      <c r="S201" s="167">
        <f t="shared" si="41"/>
        <v>0.04</v>
      </c>
      <c r="T201" s="168"/>
      <c r="U201" s="168"/>
      <c r="V201" s="171"/>
      <c r="Z201">
        <v>0</v>
      </c>
    </row>
    <row r="202" spans="1:26" ht="24.9" customHeight="1" x14ac:dyDescent="0.3">
      <c r="A202" s="169"/>
      <c r="B202" s="164" t="s">
        <v>538</v>
      </c>
      <c r="C202" s="170" t="s">
        <v>892</v>
      </c>
      <c r="D202" s="164" t="s">
        <v>893</v>
      </c>
      <c r="E202" s="164" t="s">
        <v>159</v>
      </c>
      <c r="F202" s="165">
        <v>6.5</v>
      </c>
      <c r="G202" s="166">
        <v>0</v>
      </c>
      <c r="H202" s="166">
        <v>0</v>
      </c>
      <c r="I202" s="166">
        <f t="shared" si="36"/>
        <v>0</v>
      </c>
      <c r="J202" s="164">
        <f t="shared" si="37"/>
        <v>0</v>
      </c>
      <c r="K202" s="167">
        <f t="shared" si="38"/>
        <v>0</v>
      </c>
      <c r="L202" s="167">
        <f t="shared" si="39"/>
        <v>0</v>
      </c>
      <c r="M202" s="167">
        <f t="shared" si="40"/>
        <v>0</v>
      </c>
      <c r="N202" s="167">
        <v>0</v>
      </c>
      <c r="O202" s="167"/>
      <c r="P202" s="171">
        <v>6.2199999999999998E-3</v>
      </c>
      <c r="Q202" s="171"/>
      <c r="R202" s="171">
        <v>6.2199999999999998E-3</v>
      </c>
      <c r="S202" s="167">
        <f t="shared" si="41"/>
        <v>0.04</v>
      </c>
      <c r="T202" s="168"/>
      <c r="U202" s="168"/>
      <c r="V202" s="171"/>
      <c r="Z202">
        <v>0</v>
      </c>
    </row>
    <row r="203" spans="1:26" ht="24.9" customHeight="1" x14ac:dyDescent="0.3">
      <c r="A203" s="169"/>
      <c r="B203" s="164" t="s">
        <v>551</v>
      </c>
      <c r="C203" s="170" t="s">
        <v>894</v>
      </c>
      <c r="D203" s="164" t="s">
        <v>895</v>
      </c>
      <c r="E203" s="164" t="s">
        <v>461</v>
      </c>
      <c r="F203" s="165">
        <v>2.1</v>
      </c>
      <c r="G203" s="166">
        <v>0</v>
      </c>
      <c r="H203" s="166">
        <v>0</v>
      </c>
      <c r="I203" s="166">
        <f t="shared" si="36"/>
        <v>0</v>
      </c>
      <c r="J203" s="164">
        <f t="shared" si="37"/>
        <v>0</v>
      </c>
      <c r="K203" s="167">
        <f t="shared" si="38"/>
        <v>0</v>
      </c>
      <c r="L203" s="167">
        <f t="shared" si="39"/>
        <v>0</v>
      </c>
      <c r="M203" s="167">
        <f t="shared" si="40"/>
        <v>0</v>
      </c>
      <c r="N203" s="167">
        <v>0</v>
      </c>
      <c r="O203" s="167"/>
      <c r="P203" s="171"/>
      <c r="Q203" s="171"/>
      <c r="R203" s="171"/>
      <c r="S203" s="167">
        <f t="shared" si="41"/>
        <v>0</v>
      </c>
      <c r="T203" s="168"/>
      <c r="U203" s="168"/>
      <c r="V203" s="171"/>
      <c r="Z203">
        <v>0</v>
      </c>
    </row>
    <row r="204" spans="1:26" ht="24.9" customHeight="1" x14ac:dyDescent="0.3">
      <c r="A204" s="169"/>
      <c r="B204" s="164" t="s">
        <v>896</v>
      </c>
      <c r="C204" s="170" t="s">
        <v>897</v>
      </c>
      <c r="D204" s="164" t="s">
        <v>898</v>
      </c>
      <c r="E204" s="164" t="s">
        <v>173</v>
      </c>
      <c r="F204" s="165">
        <v>301</v>
      </c>
      <c r="G204" s="166">
        <v>0</v>
      </c>
      <c r="H204" s="166">
        <v>0</v>
      </c>
      <c r="I204" s="166">
        <f t="shared" si="36"/>
        <v>0</v>
      </c>
      <c r="J204" s="164">
        <f t="shared" si="37"/>
        <v>0</v>
      </c>
      <c r="K204" s="167">
        <f t="shared" si="38"/>
        <v>0</v>
      </c>
      <c r="L204" s="167">
        <f t="shared" si="39"/>
        <v>0</v>
      </c>
      <c r="M204" s="167">
        <f t="shared" si="40"/>
        <v>0</v>
      </c>
      <c r="N204" s="167">
        <v>0</v>
      </c>
      <c r="O204" s="167"/>
      <c r="P204" s="171">
        <v>3.2000000000000003E-4</v>
      </c>
      <c r="Q204" s="171"/>
      <c r="R204" s="171">
        <v>3.2000000000000003E-4</v>
      </c>
      <c r="S204" s="167">
        <f t="shared" si="41"/>
        <v>9.6000000000000002E-2</v>
      </c>
      <c r="T204" s="168"/>
      <c r="U204" s="168"/>
      <c r="V204" s="171"/>
      <c r="Z204">
        <v>0</v>
      </c>
    </row>
    <row r="205" spans="1:26" x14ac:dyDescent="0.3">
      <c r="A205" s="148"/>
      <c r="B205" s="148"/>
      <c r="C205" s="163">
        <v>764</v>
      </c>
      <c r="D205" s="163" t="s">
        <v>84</v>
      </c>
      <c r="E205" s="148"/>
      <c r="F205" s="162"/>
      <c r="G205" s="151">
        <f>ROUND((SUM(L198:L204))/1,2)</f>
        <v>0</v>
      </c>
      <c r="H205" s="151">
        <f>ROUND((SUM(M198:M204))/1,2)</f>
        <v>0</v>
      </c>
      <c r="I205" s="151">
        <f>ROUND((SUM(I198:I204))/1,2)</f>
        <v>0</v>
      </c>
      <c r="J205" s="148"/>
      <c r="K205" s="148"/>
      <c r="L205" s="148">
        <f>ROUND((SUM(L198:L204))/1,2)</f>
        <v>0</v>
      </c>
      <c r="M205" s="148">
        <f>ROUND((SUM(M198:M204))/1,2)</f>
        <v>0</v>
      </c>
      <c r="N205" s="148"/>
      <c r="O205" s="148"/>
      <c r="P205" s="172"/>
      <c r="Q205" s="148"/>
      <c r="R205" s="148"/>
      <c r="S205" s="172">
        <f>ROUND((SUM(S198:S204))/1,2)</f>
        <v>0.48</v>
      </c>
      <c r="T205" s="145"/>
      <c r="U205" s="145"/>
      <c r="V205" s="2">
        <f>ROUND((SUM(V198:V204))/1,2)</f>
        <v>0</v>
      </c>
      <c r="W205" s="145"/>
      <c r="X205" s="145"/>
      <c r="Y205" s="145"/>
      <c r="Z205" s="145"/>
    </row>
    <row r="206" spans="1:26" x14ac:dyDescent="0.3">
      <c r="A206" s="1"/>
      <c r="B206" s="1"/>
      <c r="C206" s="1"/>
      <c r="D206" s="1"/>
      <c r="E206" s="1"/>
      <c r="F206" s="158"/>
      <c r="G206" s="141"/>
      <c r="H206" s="141"/>
      <c r="I206" s="141"/>
      <c r="J206" s="1"/>
      <c r="K206" s="1"/>
      <c r="L206" s="1"/>
      <c r="M206" s="1"/>
      <c r="N206" s="1"/>
      <c r="O206" s="1"/>
      <c r="P206" s="1"/>
      <c r="Q206" s="1"/>
      <c r="R206" s="1"/>
      <c r="S206" s="1"/>
      <c r="V206" s="1"/>
    </row>
    <row r="207" spans="1:26" x14ac:dyDescent="0.3">
      <c r="A207" s="148"/>
      <c r="B207" s="148"/>
      <c r="C207" s="163">
        <v>766</v>
      </c>
      <c r="D207" s="163" t="s">
        <v>85</v>
      </c>
      <c r="E207" s="148"/>
      <c r="F207" s="162"/>
      <c r="G207" s="149"/>
      <c r="H207" s="149"/>
      <c r="I207" s="149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5"/>
      <c r="U207" s="145"/>
      <c r="V207" s="148"/>
      <c r="W207" s="145"/>
      <c r="X207" s="145"/>
      <c r="Y207" s="145"/>
      <c r="Z207" s="145"/>
    </row>
    <row r="208" spans="1:26" ht="24.9" customHeight="1" x14ac:dyDescent="0.3">
      <c r="A208" s="169"/>
      <c r="B208" s="164" t="s">
        <v>554</v>
      </c>
      <c r="C208" s="170" t="s">
        <v>557</v>
      </c>
      <c r="D208" s="164" t="s">
        <v>558</v>
      </c>
      <c r="E208" s="164" t="s">
        <v>173</v>
      </c>
      <c r="F208" s="165">
        <v>1</v>
      </c>
      <c r="G208" s="166">
        <v>0</v>
      </c>
      <c r="H208" s="166">
        <v>0</v>
      </c>
      <c r="I208" s="166">
        <f t="shared" ref="I208:I228" si="42">ROUND(F208*(G208+H208),2)</f>
        <v>0</v>
      </c>
      <c r="J208" s="164">
        <f t="shared" ref="J208:J228" si="43">ROUND(F208*(N208),2)</f>
        <v>0</v>
      </c>
      <c r="K208" s="167">
        <f t="shared" ref="K208:K228" si="44">ROUND(F208*(O208),2)</f>
        <v>0</v>
      </c>
      <c r="L208" s="167">
        <f t="shared" ref="L208:L228" si="45">ROUND(F208*(G208),2)</f>
        <v>0</v>
      </c>
      <c r="M208" s="167">
        <f t="shared" ref="M208:M228" si="46">ROUND(F208*(H208),2)</f>
        <v>0</v>
      </c>
      <c r="N208" s="167">
        <v>0</v>
      </c>
      <c r="O208" s="167"/>
      <c r="P208" s="171"/>
      <c r="Q208" s="171"/>
      <c r="R208" s="171"/>
      <c r="S208" s="167">
        <f t="shared" ref="S208:S228" si="47">ROUND(F208*(P208),3)</f>
        <v>0</v>
      </c>
      <c r="T208" s="168"/>
      <c r="U208" s="168"/>
      <c r="V208" s="171"/>
      <c r="Z208">
        <v>0</v>
      </c>
    </row>
    <row r="209" spans="1:26" ht="24.9" customHeight="1" x14ac:dyDescent="0.3">
      <c r="A209" s="169"/>
      <c r="B209" s="164" t="s">
        <v>554</v>
      </c>
      <c r="C209" s="170" t="s">
        <v>559</v>
      </c>
      <c r="D209" s="164" t="s">
        <v>899</v>
      </c>
      <c r="E209" s="164" t="s">
        <v>173</v>
      </c>
      <c r="F209" s="165">
        <v>1</v>
      </c>
      <c r="G209" s="166">
        <v>0</v>
      </c>
      <c r="H209" s="166">
        <v>0</v>
      </c>
      <c r="I209" s="166">
        <f t="shared" si="42"/>
        <v>0</v>
      </c>
      <c r="J209" s="164">
        <f t="shared" si="43"/>
        <v>0</v>
      </c>
      <c r="K209" s="167">
        <f t="shared" si="44"/>
        <v>0</v>
      </c>
      <c r="L209" s="167">
        <f t="shared" si="45"/>
        <v>0</v>
      </c>
      <c r="M209" s="167">
        <f t="shared" si="46"/>
        <v>0</v>
      </c>
      <c r="N209" s="167">
        <v>0</v>
      </c>
      <c r="O209" s="167"/>
      <c r="P209" s="171"/>
      <c r="Q209" s="171"/>
      <c r="R209" s="171"/>
      <c r="S209" s="167">
        <f t="shared" si="47"/>
        <v>0</v>
      </c>
      <c r="T209" s="168"/>
      <c r="U209" s="168"/>
      <c r="V209" s="171"/>
      <c r="Z209">
        <v>0</v>
      </c>
    </row>
    <row r="210" spans="1:26" ht="24.9" customHeight="1" x14ac:dyDescent="0.3">
      <c r="A210" s="169"/>
      <c r="B210" s="164" t="s">
        <v>554</v>
      </c>
      <c r="C210" s="170" t="s">
        <v>561</v>
      </c>
      <c r="D210" s="164" t="s">
        <v>562</v>
      </c>
      <c r="E210" s="164" t="s">
        <v>173</v>
      </c>
      <c r="F210" s="165">
        <v>7</v>
      </c>
      <c r="G210" s="166">
        <v>0</v>
      </c>
      <c r="H210" s="166">
        <v>0</v>
      </c>
      <c r="I210" s="166">
        <f t="shared" si="42"/>
        <v>0</v>
      </c>
      <c r="J210" s="164">
        <f t="shared" si="43"/>
        <v>0</v>
      </c>
      <c r="K210" s="167">
        <f t="shared" si="44"/>
        <v>0</v>
      </c>
      <c r="L210" s="167">
        <f t="shared" si="45"/>
        <v>0</v>
      </c>
      <c r="M210" s="167">
        <f t="shared" si="46"/>
        <v>0</v>
      </c>
      <c r="N210" s="167">
        <v>0</v>
      </c>
      <c r="O210" s="167"/>
      <c r="P210" s="171"/>
      <c r="Q210" s="171"/>
      <c r="R210" s="171"/>
      <c r="S210" s="167">
        <f t="shared" si="47"/>
        <v>0</v>
      </c>
      <c r="T210" s="168"/>
      <c r="U210" s="168"/>
      <c r="V210" s="171"/>
      <c r="Z210">
        <v>0</v>
      </c>
    </row>
    <row r="211" spans="1:26" ht="24.9" customHeight="1" x14ac:dyDescent="0.3">
      <c r="A211" s="169"/>
      <c r="B211" s="164" t="s">
        <v>554</v>
      </c>
      <c r="C211" s="170" t="s">
        <v>900</v>
      </c>
      <c r="D211" s="164" t="s">
        <v>901</v>
      </c>
      <c r="E211" s="164" t="s">
        <v>173</v>
      </c>
      <c r="F211" s="165">
        <v>4</v>
      </c>
      <c r="G211" s="166">
        <v>0</v>
      </c>
      <c r="H211" s="166">
        <v>0</v>
      </c>
      <c r="I211" s="166">
        <f t="shared" si="42"/>
        <v>0</v>
      </c>
      <c r="J211" s="164">
        <f t="shared" si="43"/>
        <v>0</v>
      </c>
      <c r="K211" s="167">
        <f t="shared" si="44"/>
        <v>0</v>
      </c>
      <c r="L211" s="167">
        <f t="shared" si="45"/>
        <v>0</v>
      </c>
      <c r="M211" s="167">
        <f t="shared" si="46"/>
        <v>0</v>
      </c>
      <c r="N211" s="167">
        <v>0</v>
      </c>
      <c r="O211" s="167"/>
      <c r="P211" s="171"/>
      <c r="Q211" s="171"/>
      <c r="R211" s="171"/>
      <c r="S211" s="167">
        <f t="shared" si="47"/>
        <v>0</v>
      </c>
      <c r="T211" s="168"/>
      <c r="U211" s="168"/>
      <c r="V211" s="171"/>
      <c r="Z211">
        <v>0</v>
      </c>
    </row>
    <row r="212" spans="1:26" ht="24.9" customHeight="1" x14ac:dyDescent="0.3">
      <c r="A212" s="169"/>
      <c r="B212" s="164" t="s">
        <v>554</v>
      </c>
      <c r="C212" s="170" t="s">
        <v>563</v>
      </c>
      <c r="D212" s="164" t="s">
        <v>902</v>
      </c>
      <c r="E212" s="164" t="s">
        <v>159</v>
      </c>
      <c r="F212" s="165">
        <v>23.97</v>
      </c>
      <c r="G212" s="166">
        <v>0</v>
      </c>
      <c r="H212" s="166">
        <v>0</v>
      </c>
      <c r="I212" s="166">
        <f t="shared" si="42"/>
        <v>0</v>
      </c>
      <c r="J212" s="164">
        <f t="shared" si="43"/>
        <v>0</v>
      </c>
      <c r="K212" s="167">
        <f t="shared" si="44"/>
        <v>0</v>
      </c>
      <c r="L212" s="167">
        <f t="shared" si="45"/>
        <v>0</v>
      </c>
      <c r="M212" s="167">
        <f t="shared" si="46"/>
        <v>0</v>
      </c>
      <c r="N212" s="167">
        <v>0</v>
      </c>
      <c r="O212" s="167"/>
      <c r="P212" s="171">
        <v>2.9999999999999997E-4</v>
      </c>
      <c r="Q212" s="171"/>
      <c r="R212" s="171">
        <v>2.9999999999999997E-4</v>
      </c>
      <c r="S212" s="167">
        <f t="shared" si="47"/>
        <v>7.0000000000000001E-3</v>
      </c>
      <c r="T212" s="168"/>
      <c r="U212" s="168"/>
      <c r="V212" s="171"/>
      <c r="Z212">
        <v>0</v>
      </c>
    </row>
    <row r="213" spans="1:26" ht="24.9" customHeight="1" x14ac:dyDescent="0.3">
      <c r="A213" s="169"/>
      <c r="B213" s="164" t="s">
        <v>554</v>
      </c>
      <c r="C213" s="170" t="s">
        <v>903</v>
      </c>
      <c r="D213" s="164" t="s">
        <v>904</v>
      </c>
      <c r="E213" s="164" t="s">
        <v>324</v>
      </c>
      <c r="F213" s="165">
        <v>5</v>
      </c>
      <c r="G213" s="166">
        <v>0</v>
      </c>
      <c r="H213" s="166">
        <v>0</v>
      </c>
      <c r="I213" s="166">
        <f t="shared" si="42"/>
        <v>0</v>
      </c>
      <c r="J213" s="164">
        <f t="shared" si="43"/>
        <v>0</v>
      </c>
      <c r="K213" s="167">
        <f t="shared" si="44"/>
        <v>0</v>
      </c>
      <c r="L213" s="167">
        <f t="shared" si="45"/>
        <v>0</v>
      </c>
      <c r="M213" s="167">
        <f t="shared" si="46"/>
        <v>0</v>
      </c>
      <c r="N213" s="167">
        <v>0</v>
      </c>
      <c r="O213" s="167"/>
      <c r="P213" s="171"/>
      <c r="Q213" s="171"/>
      <c r="R213" s="171"/>
      <c r="S213" s="167">
        <f t="shared" si="47"/>
        <v>0</v>
      </c>
      <c r="T213" s="168"/>
      <c r="U213" s="168"/>
      <c r="V213" s="171"/>
      <c r="Z213">
        <v>0</v>
      </c>
    </row>
    <row r="214" spans="1:26" ht="24.9" customHeight="1" x14ac:dyDescent="0.3">
      <c r="A214" s="169"/>
      <c r="B214" s="164" t="s">
        <v>554</v>
      </c>
      <c r="C214" s="170" t="s">
        <v>905</v>
      </c>
      <c r="D214" s="164" t="s">
        <v>906</v>
      </c>
      <c r="E214" s="164" t="s">
        <v>324</v>
      </c>
      <c r="F214" s="165">
        <v>1</v>
      </c>
      <c r="G214" s="166">
        <v>0</v>
      </c>
      <c r="H214" s="166">
        <v>0</v>
      </c>
      <c r="I214" s="166">
        <f t="shared" si="42"/>
        <v>0</v>
      </c>
      <c r="J214" s="164">
        <f t="shared" si="43"/>
        <v>0</v>
      </c>
      <c r="K214" s="167">
        <f t="shared" si="44"/>
        <v>0</v>
      </c>
      <c r="L214" s="167">
        <f t="shared" si="45"/>
        <v>0</v>
      </c>
      <c r="M214" s="167">
        <f t="shared" si="46"/>
        <v>0</v>
      </c>
      <c r="N214" s="167">
        <v>0</v>
      </c>
      <c r="O214" s="167"/>
      <c r="P214" s="171"/>
      <c r="Q214" s="171"/>
      <c r="R214" s="171"/>
      <c r="S214" s="167">
        <f t="shared" si="47"/>
        <v>0</v>
      </c>
      <c r="T214" s="168"/>
      <c r="U214" s="168"/>
      <c r="V214" s="171"/>
      <c r="Z214">
        <v>0</v>
      </c>
    </row>
    <row r="215" spans="1:26" ht="24.9" customHeight="1" x14ac:dyDescent="0.3">
      <c r="A215" s="169"/>
      <c r="B215" s="164" t="s">
        <v>554</v>
      </c>
      <c r="C215" s="170" t="s">
        <v>907</v>
      </c>
      <c r="D215" s="164" t="s">
        <v>908</v>
      </c>
      <c r="E215" s="164" t="s">
        <v>461</v>
      </c>
      <c r="F215" s="165">
        <v>0.6</v>
      </c>
      <c r="G215" s="166">
        <v>0</v>
      </c>
      <c r="H215" s="166">
        <v>0</v>
      </c>
      <c r="I215" s="166">
        <f t="shared" si="42"/>
        <v>0</v>
      </c>
      <c r="J215" s="164">
        <f t="shared" si="43"/>
        <v>0</v>
      </c>
      <c r="K215" s="167">
        <f t="shared" si="44"/>
        <v>0</v>
      </c>
      <c r="L215" s="167">
        <f t="shared" si="45"/>
        <v>0</v>
      </c>
      <c r="M215" s="167">
        <f t="shared" si="46"/>
        <v>0</v>
      </c>
      <c r="N215" s="167">
        <v>0</v>
      </c>
      <c r="O215" s="167"/>
      <c r="P215" s="171"/>
      <c r="Q215" s="171"/>
      <c r="R215" s="171"/>
      <c r="S215" s="167">
        <f t="shared" si="47"/>
        <v>0</v>
      </c>
      <c r="T215" s="168"/>
      <c r="U215" s="168"/>
      <c r="V215" s="171"/>
      <c r="Z215">
        <v>0</v>
      </c>
    </row>
    <row r="216" spans="1:26" ht="24.9" customHeight="1" x14ac:dyDescent="0.3">
      <c r="A216" s="178"/>
      <c r="B216" s="173" t="s">
        <v>160</v>
      </c>
      <c r="C216" s="179" t="s">
        <v>567</v>
      </c>
      <c r="D216" s="173" t="s">
        <v>909</v>
      </c>
      <c r="E216" s="173" t="s">
        <v>284</v>
      </c>
      <c r="F216" s="174">
        <v>24</v>
      </c>
      <c r="G216" s="175">
        <v>0</v>
      </c>
      <c r="H216" s="175">
        <v>0</v>
      </c>
      <c r="I216" s="175">
        <f t="shared" si="42"/>
        <v>0</v>
      </c>
      <c r="J216" s="173">
        <f t="shared" si="43"/>
        <v>0</v>
      </c>
      <c r="K216" s="176">
        <f t="shared" si="44"/>
        <v>0</v>
      </c>
      <c r="L216" s="176">
        <f t="shared" si="45"/>
        <v>0</v>
      </c>
      <c r="M216" s="176">
        <f t="shared" si="46"/>
        <v>0</v>
      </c>
      <c r="N216" s="176">
        <v>0</v>
      </c>
      <c r="O216" s="176"/>
      <c r="P216" s="180"/>
      <c r="Q216" s="180"/>
      <c r="R216" s="180"/>
      <c r="S216" s="176">
        <f t="shared" si="47"/>
        <v>0</v>
      </c>
      <c r="T216" s="177"/>
      <c r="U216" s="177"/>
      <c r="V216" s="180"/>
      <c r="Z216">
        <v>0</v>
      </c>
    </row>
    <row r="217" spans="1:26" ht="24.9" customHeight="1" x14ac:dyDescent="0.3">
      <c r="A217" s="178"/>
      <c r="B217" s="173" t="s">
        <v>160</v>
      </c>
      <c r="C217" s="179" t="s">
        <v>569</v>
      </c>
      <c r="D217" s="173" t="s">
        <v>570</v>
      </c>
      <c r="E217" s="173" t="s">
        <v>324</v>
      </c>
      <c r="F217" s="174">
        <v>2</v>
      </c>
      <c r="G217" s="175">
        <v>0</v>
      </c>
      <c r="H217" s="175">
        <v>0</v>
      </c>
      <c r="I217" s="175">
        <f t="shared" si="42"/>
        <v>0</v>
      </c>
      <c r="J217" s="173">
        <f t="shared" si="43"/>
        <v>0</v>
      </c>
      <c r="K217" s="176">
        <f t="shared" si="44"/>
        <v>0</v>
      </c>
      <c r="L217" s="176">
        <f t="shared" si="45"/>
        <v>0</v>
      </c>
      <c r="M217" s="176">
        <f t="shared" si="46"/>
        <v>0</v>
      </c>
      <c r="N217" s="176">
        <v>0</v>
      </c>
      <c r="O217" s="176"/>
      <c r="P217" s="180"/>
      <c r="Q217" s="180"/>
      <c r="R217" s="180"/>
      <c r="S217" s="176">
        <f t="shared" si="47"/>
        <v>0</v>
      </c>
      <c r="T217" s="177"/>
      <c r="U217" s="177"/>
      <c r="V217" s="180"/>
      <c r="Z217">
        <v>0</v>
      </c>
    </row>
    <row r="218" spans="1:26" ht="24.9" customHeight="1" x14ac:dyDescent="0.3">
      <c r="A218" s="178"/>
      <c r="B218" s="173" t="s">
        <v>160</v>
      </c>
      <c r="C218" s="179" t="s">
        <v>571</v>
      </c>
      <c r="D218" s="173" t="s">
        <v>572</v>
      </c>
      <c r="E218" s="173" t="s">
        <v>324</v>
      </c>
      <c r="F218" s="174">
        <v>3</v>
      </c>
      <c r="G218" s="175">
        <v>0</v>
      </c>
      <c r="H218" s="175">
        <v>0</v>
      </c>
      <c r="I218" s="175">
        <f t="shared" si="42"/>
        <v>0</v>
      </c>
      <c r="J218" s="173">
        <f t="shared" si="43"/>
        <v>0</v>
      </c>
      <c r="K218" s="176">
        <f t="shared" si="44"/>
        <v>0</v>
      </c>
      <c r="L218" s="176">
        <f t="shared" si="45"/>
        <v>0</v>
      </c>
      <c r="M218" s="176">
        <f t="shared" si="46"/>
        <v>0</v>
      </c>
      <c r="N218" s="176">
        <v>0</v>
      </c>
      <c r="O218" s="176"/>
      <c r="P218" s="180"/>
      <c r="Q218" s="180"/>
      <c r="R218" s="180"/>
      <c r="S218" s="176">
        <f t="shared" si="47"/>
        <v>0</v>
      </c>
      <c r="T218" s="177"/>
      <c r="U218" s="177"/>
      <c r="V218" s="180"/>
      <c r="Z218">
        <v>0</v>
      </c>
    </row>
    <row r="219" spans="1:26" ht="24.9" customHeight="1" x14ac:dyDescent="0.3">
      <c r="A219" s="178"/>
      <c r="B219" s="173" t="s">
        <v>160</v>
      </c>
      <c r="C219" s="179" t="s">
        <v>573</v>
      </c>
      <c r="D219" s="173" t="s">
        <v>574</v>
      </c>
      <c r="E219" s="173" t="s">
        <v>324</v>
      </c>
      <c r="F219" s="174">
        <v>1</v>
      </c>
      <c r="G219" s="175">
        <v>0</v>
      </c>
      <c r="H219" s="175">
        <v>0</v>
      </c>
      <c r="I219" s="175">
        <f t="shared" si="42"/>
        <v>0</v>
      </c>
      <c r="J219" s="173">
        <f t="shared" si="43"/>
        <v>0</v>
      </c>
      <c r="K219" s="176">
        <f t="shared" si="44"/>
        <v>0</v>
      </c>
      <c r="L219" s="176">
        <f t="shared" si="45"/>
        <v>0</v>
      </c>
      <c r="M219" s="176">
        <f t="shared" si="46"/>
        <v>0</v>
      </c>
      <c r="N219" s="176">
        <v>0</v>
      </c>
      <c r="O219" s="176"/>
      <c r="P219" s="180"/>
      <c r="Q219" s="180"/>
      <c r="R219" s="180"/>
      <c r="S219" s="176">
        <f t="shared" si="47"/>
        <v>0</v>
      </c>
      <c r="T219" s="177"/>
      <c r="U219" s="177"/>
      <c r="V219" s="180"/>
      <c r="Z219">
        <v>0</v>
      </c>
    </row>
    <row r="220" spans="1:26" ht="24.9" customHeight="1" x14ac:dyDescent="0.3">
      <c r="A220" s="178"/>
      <c r="B220" s="173" t="s">
        <v>160</v>
      </c>
      <c r="C220" s="179" t="s">
        <v>910</v>
      </c>
      <c r="D220" s="173" t="s">
        <v>911</v>
      </c>
      <c r="E220" s="173" t="s">
        <v>324</v>
      </c>
      <c r="F220" s="174">
        <v>1</v>
      </c>
      <c r="G220" s="175">
        <v>0</v>
      </c>
      <c r="H220" s="175">
        <v>0</v>
      </c>
      <c r="I220" s="175">
        <f t="shared" si="42"/>
        <v>0</v>
      </c>
      <c r="J220" s="173">
        <f t="shared" si="43"/>
        <v>0</v>
      </c>
      <c r="K220" s="176">
        <f t="shared" si="44"/>
        <v>0</v>
      </c>
      <c r="L220" s="176">
        <f t="shared" si="45"/>
        <v>0</v>
      </c>
      <c r="M220" s="176">
        <f t="shared" si="46"/>
        <v>0</v>
      </c>
      <c r="N220" s="176">
        <v>0</v>
      </c>
      <c r="O220" s="176"/>
      <c r="P220" s="180"/>
      <c r="Q220" s="180"/>
      <c r="R220" s="180"/>
      <c r="S220" s="176">
        <f t="shared" si="47"/>
        <v>0</v>
      </c>
      <c r="T220" s="177"/>
      <c r="U220" s="177"/>
      <c r="V220" s="180"/>
      <c r="Z220">
        <v>0</v>
      </c>
    </row>
    <row r="221" spans="1:26" ht="24.9" customHeight="1" x14ac:dyDescent="0.3">
      <c r="A221" s="178"/>
      <c r="B221" s="173" t="s">
        <v>160</v>
      </c>
      <c r="C221" s="179" t="s">
        <v>912</v>
      </c>
      <c r="D221" s="173" t="s">
        <v>913</v>
      </c>
      <c r="E221" s="173" t="s">
        <v>324</v>
      </c>
      <c r="F221" s="174">
        <v>1</v>
      </c>
      <c r="G221" s="175">
        <v>0</v>
      </c>
      <c r="H221" s="175">
        <v>0</v>
      </c>
      <c r="I221" s="175">
        <f t="shared" si="42"/>
        <v>0</v>
      </c>
      <c r="J221" s="173">
        <f t="shared" si="43"/>
        <v>0</v>
      </c>
      <c r="K221" s="176">
        <f t="shared" si="44"/>
        <v>0</v>
      </c>
      <c r="L221" s="176">
        <f t="shared" si="45"/>
        <v>0</v>
      </c>
      <c r="M221" s="176">
        <f t="shared" si="46"/>
        <v>0</v>
      </c>
      <c r="N221" s="176">
        <v>0</v>
      </c>
      <c r="O221" s="176"/>
      <c r="P221" s="180"/>
      <c r="Q221" s="180"/>
      <c r="R221" s="180"/>
      <c r="S221" s="176">
        <f t="shared" si="47"/>
        <v>0</v>
      </c>
      <c r="T221" s="177"/>
      <c r="U221" s="177"/>
      <c r="V221" s="180"/>
      <c r="Z221">
        <v>0</v>
      </c>
    </row>
    <row r="222" spans="1:26" ht="24.9" customHeight="1" x14ac:dyDescent="0.3">
      <c r="A222" s="178"/>
      <c r="B222" s="173" t="s">
        <v>160</v>
      </c>
      <c r="C222" s="179" t="s">
        <v>914</v>
      </c>
      <c r="D222" s="173" t="s">
        <v>915</v>
      </c>
      <c r="E222" s="173" t="s">
        <v>324</v>
      </c>
      <c r="F222" s="174">
        <v>3</v>
      </c>
      <c r="G222" s="175">
        <v>0</v>
      </c>
      <c r="H222" s="175">
        <v>0</v>
      </c>
      <c r="I222" s="175">
        <f t="shared" si="42"/>
        <v>0</v>
      </c>
      <c r="J222" s="173">
        <f t="shared" si="43"/>
        <v>0</v>
      </c>
      <c r="K222" s="176">
        <f t="shared" si="44"/>
        <v>0</v>
      </c>
      <c r="L222" s="176">
        <f t="shared" si="45"/>
        <v>0</v>
      </c>
      <c r="M222" s="176">
        <f t="shared" si="46"/>
        <v>0</v>
      </c>
      <c r="N222" s="176">
        <v>0</v>
      </c>
      <c r="O222" s="176"/>
      <c r="P222" s="180"/>
      <c r="Q222" s="180"/>
      <c r="R222" s="180"/>
      <c r="S222" s="176">
        <f t="shared" si="47"/>
        <v>0</v>
      </c>
      <c r="T222" s="177"/>
      <c r="U222" s="177"/>
      <c r="V222" s="180"/>
      <c r="Z222">
        <v>0</v>
      </c>
    </row>
    <row r="223" spans="1:26" ht="24.9" customHeight="1" x14ac:dyDescent="0.3">
      <c r="A223" s="178"/>
      <c r="B223" s="173" t="s">
        <v>160</v>
      </c>
      <c r="C223" s="179" t="s">
        <v>577</v>
      </c>
      <c r="D223" s="173" t="s">
        <v>578</v>
      </c>
      <c r="E223" s="173" t="s">
        <v>324</v>
      </c>
      <c r="F223" s="174">
        <v>1</v>
      </c>
      <c r="G223" s="175">
        <v>0</v>
      </c>
      <c r="H223" s="175">
        <v>0</v>
      </c>
      <c r="I223" s="175">
        <f t="shared" si="42"/>
        <v>0</v>
      </c>
      <c r="J223" s="173">
        <f t="shared" si="43"/>
        <v>0</v>
      </c>
      <c r="K223" s="176">
        <f t="shared" si="44"/>
        <v>0</v>
      </c>
      <c r="L223" s="176">
        <f t="shared" si="45"/>
        <v>0</v>
      </c>
      <c r="M223" s="176">
        <f t="shared" si="46"/>
        <v>0</v>
      </c>
      <c r="N223" s="176">
        <v>0</v>
      </c>
      <c r="O223" s="176"/>
      <c r="P223" s="180">
        <v>2.1999999999999999E-2</v>
      </c>
      <c r="Q223" s="180"/>
      <c r="R223" s="180">
        <v>2.1999999999999999E-2</v>
      </c>
      <c r="S223" s="176">
        <f t="shared" si="47"/>
        <v>2.1999999999999999E-2</v>
      </c>
      <c r="T223" s="177"/>
      <c r="U223" s="177"/>
      <c r="V223" s="180"/>
      <c r="Z223">
        <v>0</v>
      </c>
    </row>
    <row r="224" spans="1:26" ht="24.9" customHeight="1" x14ac:dyDescent="0.3">
      <c r="A224" s="178"/>
      <c r="B224" s="173" t="s">
        <v>160</v>
      </c>
      <c r="C224" s="179" t="s">
        <v>916</v>
      </c>
      <c r="D224" s="173" t="s">
        <v>917</v>
      </c>
      <c r="E224" s="173" t="s">
        <v>324</v>
      </c>
      <c r="F224" s="174">
        <v>1</v>
      </c>
      <c r="G224" s="175">
        <v>0</v>
      </c>
      <c r="H224" s="175">
        <v>0</v>
      </c>
      <c r="I224" s="175">
        <f t="shared" si="42"/>
        <v>0</v>
      </c>
      <c r="J224" s="173">
        <f t="shared" si="43"/>
        <v>0</v>
      </c>
      <c r="K224" s="176">
        <f t="shared" si="44"/>
        <v>0</v>
      </c>
      <c r="L224" s="176">
        <f t="shared" si="45"/>
        <v>0</v>
      </c>
      <c r="M224" s="176">
        <f t="shared" si="46"/>
        <v>0</v>
      </c>
      <c r="N224" s="176">
        <v>0</v>
      </c>
      <c r="O224" s="176"/>
      <c r="P224" s="180"/>
      <c r="Q224" s="180"/>
      <c r="R224" s="180"/>
      <c r="S224" s="176">
        <f t="shared" si="47"/>
        <v>0</v>
      </c>
      <c r="T224" s="177"/>
      <c r="U224" s="177"/>
      <c r="V224" s="180"/>
      <c r="Z224">
        <v>0</v>
      </c>
    </row>
    <row r="225" spans="1:26" ht="24.9" customHeight="1" x14ac:dyDescent="0.3">
      <c r="A225" s="178"/>
      <c r="B225" s="173" t="s">
        <v>160</v>
      </c>
      <c r="C225" s="179" t="s">
        <v>918</v>
      </c>
      <c r="D225" s="173" t="s">
        <v>919</v>
      </c>
      <c r="E225" s="173" t="s">
        <v>324</v>
      </c>
      <c r="F225" s="174">
        <v>2</v>
      </c>
      <c r="G225" s="175">
        <v>0</v>
      </c>
      <c r="H225" s="175">
        <v>0</v>
      </c>
      <c r="I225" s="175">
        <f t="shared" si="42"/>
        <v>0</v>
      </c>
      <c r="J225" s="173">
        <f t="shared" si="43"/>
        <v>0</v>
      </c>
      <c r="K225" s="176">
        <f t="shared" si="44"/>
        <v>0</v>
      </c>
      <c r="L225" s="176">
        <f t="shared" si="45"/>
        <v>0</v>
      </c>
      <c r="M225" s="176">
        <f t="shared" si="46"/>
        <v>0</v>
      </c>
      <c r="N225" s="176">
        <v>0</v>
      </c>
      <c r="O225" s="176"/>
      <c r="P225" s="180"/>
      <c r="Q225" s="180"/>
      <c r="R225" s="180"/>
      <c r="S225" s="176">
        <f t="shared" si="47"/>
        <v>0</v>
      </c>
      <c r="T225" s="177"/>
      <c r="U225" s="177"/>
      <c r="V225" s="180"/>
      <c r="Z225">
        <v>0</v>
      </c>
    </row>
    <row r="226" spans="1:26" ht="24.9" customHeight="1" x14ac:dyDescent="0.3">
      <c r="A226" s="178"/>
      <c r="B226" s="173" t="s">
        <v>160</v>
      </c>
      <c r="C226" s="179" t="s">
        <v>920</v>
      </c>
      <c r="D226" s="173" t="s">
        <v>921</v>
      </c>
      <c r="E226" s="173" t="s">
        <v>324</v>
      </c>
      <c r="F226" s="174">
        <v>1</v>
      </c>
      <c r="G226" s="175">
        <v>0</v>
      </c>
      <c r="H226" s="175">
        <v>0</v>
      </c>
      <c r="I226" s="175">
        <f t="shared" si="42"/>
        <v>0</v>
      </c>
      <c r="J226" s="173">
        <f t="shared" si="43"/>
        <v>0</v>
      </c>
      <c r="K226" s="176">
        <f t="shared" si="44"/>
        <v>0</v>
      </c>
      <c r="L226" s="176">
        <f t="shared" si="45"/>
        <v>0</v>
      </c>
      <c r="M226" s="176">
        <f t="shared" si="46"/>
        <v>0</v>
      </c>
      <c r="N226" s="176">
        <v>0</v>
      </c>
      <c r="O226" s="176"/>
      <c r="P226" s="180"/>
      <c r="Q226" s="180"/>
      <c r="R226" s="180"/>
      <c r="S226" s="176">
        <f t="shared" si="47"/>
        <v>0</v>
      </c>
      <c r="T226" s="177"/>
      <c r="U226" s="177"/>
      <c r="V226" s="180"/>
      <c r="Z226">
        <v>0</v>
      </c>
    </row>
    <row r="227" spans="1:26" ht="24.9" customHeight="1" x14ac:dyDescent="0.3">
      <c r="A227" s="178"/>
      <c r="B227" s="173" t="s">
        <v>160</v>
      </c>
      <c r="C227" s="179" t="s">
        <v>922</v>
      </c>
      <c r="D227" s="173" t="s">
        <v>923</v>
      </c>
      <c r="E227" s="173" t="s">
        <v>173</v>
      </c>
      <c r="F227" s="174">
        <v>2</v>
      </c>
      <c r="G227" s="175">
        <v>0</v>
      </c>
      <c r="H227" s="175">
        <v>0</v>
      </c>
      <c r="I227" s="175">
        <f t="shared" si="42"/>
        <v>0</v>
      </c>
      <c r="J227" s="173">
        <f t="shared" si="43"/>
        <v>0</v>
      </c>
      <c r="K227" s="176">
        <f t="shared" si="44"/>
        <v>0</v>
      </c>
      <c r="L227" s="176">
        <f t="shared" si="45"/>
        <v>0</v>
      </c>
      <c r="M227" s="176">
        <f t="shared" si="46"/>
        <v>0</v>
      </c>
      <c r="N227" s="176">
        <v>0</v>
      </c>
      <c r="O227" s="176"/>
      <c r="P227" s="180">
        <v>2.0300000000000001E-3</v>
      </c>
      <c r="Q227" s="180"/>
      <c r="R227" s="180">
        <v>2.0300000000000001E-3</v>
      </c>
      <c r="S227" s="176">
        <f t="shared" si="47"/>
        <v>4.0000000000000001E-3</v>
      </c>
      <c r="T227" s="177"/>
      <c r="U227" s="177"/>
      <c r="V227" s="180"/>
      <c r="Z227">
        <v>0</v>
      </c>
    </row>
    <row r="228" spans="1:26" ht="24.9" customHeight="1" x14ac:dyDescent="0.3">
      <c r="A228" s="178"/>
      <c r="B228" s="173" t="s">
        <v>160</v>
      </c>
      <c r="C228" s="179" t="s">
        <v>924</v>
      </c>
      <c r="D228" s="173" t="s">
        <v>925</v>
      </c>
      <c r="E228" s="173" t="s">
        <v>173</v>
      </c>
      <c r="F228" s="174">
        <v>1</v>
      </c>
      <c r="G228" s="175">
        <v>0</v>
      </c>
      <c r="H228" s="175">
        <v>0</v>
      </c>
      <c r="I228" s="175">
        <f t="shared" si="42"/>
        <v>0</v>
      </c>
      <c r="J228" s="173">
        <f t="shared" si="43"/>
        <v>0</v>
      </c>
      <c r="K228" s="176">
        <f t="shared" si="44"/>
        <v>0</v>
      </c>
      <c r="L228" s="176">
        <f t="shared" si="45"/>
        <v>0</v>
      </c>
      <c r="M228" s="176">
        <f t="shared" si="46"/>
        <v>0</v>
      </c>
      <c r="N228" s="176">
        <v>0</v>
      </c>
      <c r="O228" s="176"/>
      <c r="P228" s="180">
        <v>2.81E-3</v>
      </c>
      <c r="Q228" s="180"/>
      <c r="R228" s="180">
        <v>2.81E-3</v>
      </c>
      <c r="S228" s="176">
        <f t="shared" si="47"/>
        <v>3.0000000000000001E-3</v>
      </c>
      <c r="T228" s="177"/>
      <c r="U228" s="177"/>
      <c r="V228" s="180"/>
      <c r="Z228">
        <v>0</v>
      </c>
    </row>
    <row r="229" spans="1:26" x14ac:dyDescent="0.3">
      <c r="A229" s="148"/>
      <c r="B229" s="148"/>
      <c r="C229" s="163">
        <v>766</v>
      </c>
      <c r="D229" s="163" t="s">
        <v>85</v>
      </c>
      <c r="E229" s="148"/>
      <c r="F229" s="162"/>
      <c r="G229" s="151">
        <f>ROUND((SUM(L207:L228))/1,2)</f>
        <v>0</v>
      </c>
      <c r="H229" s="151">
        <f>ROUND((SUM(M207:M228))/1,2)</f>
        <v>0</v>
      </c>
      <c r="I229" s="151">
        <f>ROUND((SUM(I207:I228))/1,2)</f>
        <v>0</v>
      </c>
      <c r="J229" s="148"/>
      <c r="K229" s="148"/>
      <c r="L229" s="148">
        <f>ROUND((SUM(L207:L228))/1,2)</f>
        <v>0</v>
      </c>
      <c r="M229" s="148">
        <f>ROUND((SUM(M207:M228))/1,2)</f>
        <v>0</v>
      </c>
      <c r="N229" s="148"/>
      <c r="O229" s="148"/>
      <c r="P229" s="172"/>
      <c r="Q229" s="148"/>
      <c r="R229" s="148"/>
      <c r="S229" s="172">
        <f>ROUND((SUM(S207:S228))/1,2)</f>
        <v>0.04</v>
      </c>
      <c r="T229" s="145"/>
      <c r="U229" s="145"/>
      <c r="V229" s="2">
        <f>ROUND((SUM(V207:V228))/1,2)</f>
        <v>0</v>
      </c>
      <c r="W229" s="145"/>
      <c r="X229" s="145"/>
      <c r="Y229" s="145"/>
      <c r="Z229" s="145"/>
    </row>
    <row r="230" spans="1:26" x14ac:dyDescent="0.3">
      <c r="A230" s="1"/>
      <c r="B230" s="1"/>
      <c r="C230" s="1"/>
      <c r="D230" s="1"/>
      <c r="E230" s="1"/>
      <c r="F230" s="158"/>
      <c r="G230" s="141"/>
      <c r="H230" s="141"/>
      <c r="I230" s="141"/>
      <c r="J230" s="1"/>
      <c r="K230" s="1"/>
      <c r="L230" s="1"/>
      <c r="M230" s="1"/>
      <c r="N230" s="1"/>
      <c r="O230" s="1"/>
      <c r="P230" s="1"/>
      <c r="Q230" s="1"/>
      <c r="R230" s="1"/>
      <c r="S230" s="1"/>
      <c r="V230" s="1"/>
    </row>
    <row r="231" spans="1:26" x14ac:dyDescent="0.3">
      <c r="A231" s="148"/>
      <c r="B231" s="148"/>
      <c r="C231" s="163">
        <v>767</v>
      </c>
      <c r="D231" s="163" t="s">
        <v>86</v>
      </c>
      <c r="E231" s="148"/>
      <c r="F231" s="162"/>
      <c r="G231" s="149"/>
      <c r="H231" s="149"/>
      <c r="I231" s="149"/>
      <c r="J231" s="148"/>
      <c r="K231" s="148"/>
      <c r="L231" s="148"/>
      <c r="M231" s="148"/>
      <c r="N231" s="148"/>
      <c r="O231" s="148"/>
      <c r="P231" s="148"/>
      <c r="Q231" s="148"/>
      <c r="R231" s="148"/>
      <c r="S231" s="148"/>
      <c r="T231" s="145"/>
      <c r="U231" s="145"/>
      <c r="V231" s="148"/>
      <c r="W231" s="145"/>
      <c r="X231" s="145"/>
      <c r="Y231" s="145"/>
      <c r="Z231" s="145"/>
    </row>
    <row r="232" spans="1:26" ht="24.9" customHeight="1" x14ac:dyDescent="0.3">
      <c r="A232" s="169"/>
      <c r="B232" s="164" t="s">
        <v>581</v>
      </c>
      <c r="C232" s="170" t="s">
        <v>926</v>
      </c>
      <c r="D232" s="164" t="s">
        <v>927</v>
      </c>
      <c r="E232" s="164" t="s">
        <v>324</v>
      </c>
      <c r="F232" s="165">
        <v>3</v>
      </c>
      <c r="G232" s="166">
        <v>0</v>
      </c>
      <c r="H232" s="166">
        <v>0</v>
      </c>
      <c r="I232" s="166">
        <f t="shared" ref="I232:I264" si="48">ROUND(F232*(G232+H232),2)</f>
        <v>0</v>
      </c>
      <c r="J232" s="164">
        <f t="shared" ref="J232:J264" si="49">ROUND(F232*(N232),2)</f>
        <v>0</v>
      </c>
      <c r="K232" s="167">
        <f t="shared" ref="K232:K264" si="50">ROUND(F232*(O232),2)</f>
        <v>0</v>
      </c>
      <c r="L232" s="167">
        <f t="shared" ref="L232:L264" si="51">ROUND(F232*(G232),2)</f>
        <v>0</v>
      </c>
      <c r="M232" s="167">
        <f t="shared" ref="M232:M264" si="52">ROUND(F232*(H232),2)</f>
        <v>0</v>
      </c>
      <c r="N232" s="167">
        <v>0</v>
      </c>
      <c r="O232" s="167"/>
      <c r="P232" s="171"/>
      <c r="Q232" s="171"/>
      <c r="R232" s="171"/>
      <c r="S232" s="167">
        <f t="shared" ref="S232:S264" si="53">ROUND(F232*(P232),3)</f>
        <v>0</v>
      </c>
      <c r="T232" s="168"/>
      <c r="U232" s="168"/>
      <c r="V232" s="171"/>
      <c r="Z232">
        <v>0</v>
      </c>
    </row>
    <row r="233" spans="1:26" ht="24.9" customHeight="1" x14ac:dyDescent="0.3">
      <c r="A233" s="169"/>
      <c r="B233" s="164" t="s">
        <v>581</v>
      </c>
      <c r="C233" s="170" t="s">
        <v>928</v>
      </c>
      <c r="D233" s="164" t="s">
        <v>929</v>
      </c>
      <c r="E233" s="164" t="s">
        <v>324</v>
      </c>
      <c r="F233" s="165">
        <v>2</v>
      </c>
      <c r="G233" s="166">
        <v>0</v>
      </c>
      <c r="H233" s="166">
        <v>0</v>
      </c>
      <c r="I233" s="166">
        <f t="shared" si="48"/>
        <v>0</v>
      </c>
      <c r="J233" s="164">
        <f t="shared" si="49"/>
        <v>0</v>
      </c>
      <c r="K233" s="167">
        <f t="shared" si="50"/>
        <v>0</v>
      </c>
      <c r="L233" s="167">
        <f t="shared" si="51"/>
        <v>0</v>
      </c>
      <c r="M233" s="167">
        <f t="shared" si="52"/>
        <v>0</v>
      </c>
      <c r="N233" s="167">
        <v>0</v>
      </c>
      <c r="O233" s="167"/>
      <c r="P233" s="171"/>
      <c r="Q233" s="171"/>
      <c r="R233" s="171"/>
      <c r="S233" s="167">
        <f t="shared" si="53"/>
        <v>0</v>
      </c>
      <c r="T233" s="168"/>
      <c r="U233" s="168"/>
      <c r="V233" s="171"/>
      <c r="Z233">
        <v>0</v>
      </c>
    </row>
    <row r="234" spans="1:26" ht="24.9" customHeight="1" x14ac:dyDescent="0.3">
      <c r="A234" s="169"/>
      <c r="B234" s="164" t="s">
        <v>581</v>
      </c>
      <c r="C234" s="170" t="s">
        <v>930</v>
      </c>
      <c r="D234" s="164" t="s">
        <v>931</v>
      </c>
      <c r="E234" s="164" t="s">
        <v>324</v>
      </c>
      <c r="F234" s="165">
        <v>8</v>
      </c>
      <c r="G234" s="166">
        <v>0</v>
      </c>
      <c r="H234" s="166">
        <v>0</v>
      </c>
      <c r="I234" s="166">
        <f t="shared" si="48"/>
        <v>0</v>
      </c>
      <c r="J234" s="164">
        <f t="shared" si="49"/>
        <v>0</v>
      </c>
      <c r="K234" s="167">
        <f t="shared" si="50"/>
        <v>0</v>
      </c>
      <c r="L234" s="167">
        <f t="shared" si="51"/>
        <v>0</v>
      </c>
      <c r="M234" s="167">
        <f t="shared" si="52"/>
        <v>0</v>
      </c>
      <c r="N234" s="167">
        <v>0</v>
      </c>
      <c r="O234" s="167"/>
      <c r="P234" s="171"/>
      <c r="Q234" s="171"/>
      <c r="R234" s="171"/>
      <c r="S234" s="167">
        <f t="shared" si="53"/>
        <v>0</v>
      </c>
      <c r="T234" s="168"/>
      <c r="U234" s="168"/>
      <c r="V234" s="171"/>
      <c r="Z234">
        <v>0</v>
      </c>
    </row>
    <row r="235" spans="1:26" ht="24.9" customHeight="1" x14ac:dyDescent="0.3">
      <c r="A235" s="169"/>
      <c r="B235" s="164" t="s">
        <v>581</v>
      </c>
      <c r="C235" s="170" t="s">
        <v>932</v>
      </c>
      <c r="D235" s="164" t="s">
        <v>933</v>
      </c>
      <c r="E235" s="164" t="s">
        <v>324</v>
      </c>
      <c r="F235" s="165">
        <v>2</v>
      </c>
      <c r="G235" s="166">
        <v>0</v>
      </c>
      <c r="H235" s="166">
        <v>0</v>
      </c>
      <c r="I235" s="166">
        <f t="shared" si="48"/>
        <v>0</v>
      </c>
      <c r="J235" s="164">
        <f t="shared" si="49"/>
        <v>0</v>
      </c>
      <c r="K235" s="167">
        <f t="shared" si="50"/>
        <v>0</v>
      </c>
      <c r="L235" s="167">
        <f t="shared" si="51"/>
        <v>0</v>
      </c>
      <c r="M235" s="167">
        <f t="shared" si="52"/>
        <v>0</v>
      </c>
      <c r="N235" s="167">
        <v>0</v>
      </c>
      <c r="O235" s="167"/>
      <c r="P235" s="171"/>
      <c r="Q235" s="171"/>
      <c r="R235" s="171"/>
      <c r="S235" s="167">
        <f t="shared" si="53"/>
        <v>0</v>
      </c>
      <c r="T235" s="168"/>
      <c r="U235" s="168"/>
      <c r="V235" s="171"/>
      <c r="Z235">
        <v>0</v>
      </c>
    </row>
    <row r="236" spans="1:26" ht="24.9" customHeight="1" x14ac:dyDescent="0.3">
      <c r="A236" s="169"/>
      <c r="B236" s="164" t="s">
        <v>581</v>
      </c>
      <c r="C236" s="170" t="s">
        <v>934</v>
      </c>
      <c r="D236" s="164" t="s">
        <v>935</v>
      </c>
      <c r="E236" s="164" t="s">
        <v>324</v>
      </c>
      <c r="F236" s="165">
        <v>8</v>
      </c>
      <c r="G236" s="166">
        <v>0</v>
      </c>
      <c r="H236" s="166">
        <v>0</v>
      </c>
      <c r="I236" s="166">
        <f t="shared" si="48"/>
        <v>0</v>
      </c>
      <c r="J236" s="164">
        <f t="shared" si="49"/>
        <v>0</v>
      </c>
      <c r="K236" s="167">
        <f t="shared" si="50"/>
        <v>0</v>
      </c>
      <c r="L236" s="167">
        <f t="shared" si="51"/>
        <v>0</v>
      </c>
      <c r="M236" s="167">
        <f t="shared" si="52"/>
        <v>0</v>
      </c>
      <c r="N236" s="167">
        <v>0</v>
      </c>
      <c r="O236" s="167"/>
      <c r="P236" s="171"/>
      <c r="Q236" s="171"/>
      <c r="R236" s="171"/>
      <c r="S236" s="167">
        <f t="shared" si="53"/>
        <v>0</v>
      </c>
      <c r="T236" s="168"/>
      <c r="U236" s="168"/>
      <c r="V236" s="171"/>
      <c r="Z236">
        <v>0</v>
      </c>
    </row>
    <row r="237" spans="1:26" ht="24.9" customHeight="1" x14ac:dyDescent="0.3">
      <c r="A237" s="169"/>
      <c r="B237" s="164" t="s">
        <v>581</v>
      </c>
      <c r="C237" s="170" t="s">
        <v>936</v>
      </c>
      <c r="D237" s="164" t="s">
        <v>937</v>
      </c>
      <c r="E237" s="164" t="s">
        <v>324</v>
      </c>
      <c r="F237" s="165">
        <v>6</v>
      </c>
      <c r="G237" s="166">
        <v>0</v>
      </c>
      <c r="H237" s="166">
        <v>0</v>
      </c>
      <c r="I237" s="166">
        <f t="shared" si="48"/>
        <v>0</v>
      </c>
      <c r="J237" s="164">
        <f t="shared" si="49"/>
        <v>0</v>
      </c>
      <c r="K237" s="167">
        <f t="shared" si="50"/>
        <v>0</v>
      </c>
      <c r="L237" s="167">
        <f t="shared" si="51"/>
        <v>0</v>
      </c>
      <c r="M237" s="167">
        <f t="shared" si="52"/>
        <v>0</v>
      </c>
      <c r="N237" s="167">
        <v>0</v>
      </c>
      <c r="O237" s="167"/>
      <c r="P237" s="171"/>
      <c r="Q237" s="171"/>
      <c r="R237" s="171"/>
      <c r="S237" s="167">
        <f t="shared" si="53"/>
        <v>0</v>
      </c>
      <c r="T237" s="168"/>
      <c r="U237" s="168"/>
      <c r="V237" s="171"/>
      <c r="Z237">
        <v>0</v>
      </c>
    </row>
    <row r="238" spans="1:26" ht="24.9" customHeight="1" x14ac:dyDescent="0.3">
      <c r="A238" s="169"/>
      <c r="B238" s="164" t="s">
        <v>581</v>
      </c>
      <c r="C238" s="170" t="s">
        <v>595</v>
      </c>
      <c r="D238" s="164" t="s">
        <v>938</v>
      </c>
      <c r="E238" s="164" t="s">
        <v>324</v>
      </c>
      <c r="F238" s="165">
        <v>2</v>
      </c>
      <c r="G238" s="166">
        <v>0</v>
      </c>
      <c r="H238" s="166">
        <v>0</v>
      </c>
      <c r="I238" s="166">
        <f t="shared" si="48"/>
        <v>0</v>
      </c>
      <c r="J238" s="164">
        <f t="shared" si="49"/>
        <v>0</v>
      </c>
      <c r="K238" s="167">
        <f t="shared" si="50"/>
        <v>0</v>
      </c>
      <c r="L238" s="167">
        <f t="shared" si="51"/>
        <v>0</v>
      </c>
      <c r="M238" s="167">
        <f t="shared" si="52"/>
        <v>0</v>
      </c>
      <c r="N238" s="167">
        <v>0</v>
      </c>
      <c r="O238" s="167"/>
      <c r="P238" s="171"/>
      <c r="Q238" s="171"/>
      <c r="R238" s="171"/>
      <c r="S238" s="167">
        <f t="shared" si="53"/>
        <v>0</v>
      </c>
      <c r="T238" s="168"/>
      <c r="U238" s="168"/>
      <c r="V238" s="171"/>
      <c r="Z238">
        <v>0</v>
      </c>
    </row>
    <row r="239" spans="1:26" ht="24.9" customHeight="1" x14ac:dyDescent="0.3">
      <c r="A239" s="169"/>
      <c r="B239" s="164" t="s">
        <v>581</v>
      </c>
      <c r="C239" s="170" t="s">
        <v>597</v>
      </c>
      <c r="D239" s="164" t="s">
        <v>939</v>
      </c>
      <c r="E239" s="164" t="s">
        <v>324</v>
      </c>
      <c r="F239" s="165">
        <v>6</v>
      </c>
      <c r="G239" s="166">
        <v>0</v>
      </c>
      <c r="H239" s="166">
        <v>0</v>
      </c>
      <c r="I239" s="166">
        <f t="shared" si="48"/>
        <v>0</v>
      </c>
      <c r="J239" s="164">
        <f t="shared" si="49"/>
        <v>0</v>
      </c>
      <c r="K239" s="167">
        <f t="shared" si="50"/>
        <v>0</v>
      </c>
      <c r="L239" s="167">
        <f t="shared" si="51"/>
        <v>0</v>
      </c>
      <c r="M239" s="167">
        <f t="shared" si="52"/>
        <v>0</v>
      </c>
      <c r="N239" s="167">
        <v>0</v>
      </c>
      <c r="O239" s="167"/>
      <c r="P239" s="171"/>
      <c r="Q239" s="171"/>
      <c r="R239" s="171"/>
      <c r="S239" s="167">
        <f t="shared" si="53"/>
        <v>0</v>
      </c>
      <c r="T239" s="168"/>
      <c r="U239" s="168"/>
      <c r="V239" s="171"/>
      <c r="Z239">
        <v>0</v>
      </c>
    </row>
    <row r="240" spans="1:26" ht="35.1" customHeight="1" x14ac:dyDescent="0.3">
      <c r="A240" s="169"/>
      <c r="B240" s="164" t="s">
        <v>603</v>
      </c>
      <c r="C240" s="170" t="s">
        <v>940</v>
      </c>
      <c r="D240" s="164" t="s">
        <v>941</v>
      </c>
      <c r="E240" s="164" t="s">
        <v>128</v>
      </c>
      <c r="F240" s="165">
        <v>8.9600000000000009</v>
      </c>
      <c r="G240" s="166">
        <v>0</v>
      </c>
      <c r="H240" s="166">
        <v>0</v>
      </c>
      <c r="I240" s="166">
        <f t="shared" si="48"/>
        <v>0</v>
      </c>
      <c r="J240" s="164">
        <f t="shared" si="49"/>
        <v>0</v>
      </c>
      <c r="K240" s="167">
        <f t="shared" si="50"/>
        <v>0</v>
      </c>
      <c r="L240" s="167">
        <f t="shared" si="51"/>
        <v>0</v>
      </c>
      <c r="M240" s="167">
        <f t="shared" si="52"/>
        <v>0</v>
      </c>
      <c r="N240" s="167">
        <v>0</v>
      </c>
      <c r="O240" s="167"/>
      <c r="P240" s="171">
        <v>2.0000000000000001E-4</v>
      </c>
      <c r="Q240" s="171"/>
      <c r="R240" s="171">
        <v>2.0000000000000001E-4</v>
      </c>
      <c r="S240" s="167">
        <f t="shared" si="53"/>
        <v>2E-3</v>
      </c>
      <c r="T240" s="168"/>
      <c r="U240" s="168"/>
      <c r="V240" s="171"/>
      <c r="Z240">
        <v>0</v>
      </c>
    </row>
    <row r="241" spans="1:26" ht="24.9" customHeight="1" x14ac:dyDescent="0.3">
      <c r="A241" s="169"/>
      <c r="B241" s="164" t="s">
        <v>603</v>
      </c>
      <c r="C241" s="170" t="s">
        <v>942</v>
      </c>
      <c r="D241" s="164" t="s">
        <v>943</v>
      </c>
      <c r="E241" s="164" t="s">
        <v>128</v>
      </c>
      <c r="F241" s="165">
        <v>5.14</v>
      </c>
      <c r="G241" s="166">
        <v>0</v>
      </c>
      <c r="H241" s="166">
        <v>0</v>
      </c>
      <c r="I241" s="166">
        <f t="shared" si="48"/>
        <v>0</v>
      </c>
      <c r="J241" s="164">
        <f t="shared" si="49"/>
        <v>0</v>
      </c>
      <c r="K241" s="167">
        <f t="shared" si="50"/>
        <v>0</v>
      </c>
      <c r="L241" s="167">
        <f t="shared" si="51"/>
        <v>0</v>
      </c>
      <c r="M241" s="167">
        <f t="shared" si="52"/>
        <v>0</v>
      </c>
      <c r="N241" s="167">
        <v>0</v>
      </c>
      <c r="O241" s="167"/>
      <c r="P241" s="171">
        <v>2.0000000000000001E-4</v>
      </c>
      <c r="Q241" s="171"/>
      <c r="R241" s="171">
        <v>2.0000000000000001E-4</v>
      </c>
      <c r="S241" s="167">
        <f t="shared" si="53"/>
        <v>1E-3</v>
      </c>
      <c r="T241" s="168"/>
      <c r="U241" s="168"/>
      <c r="V241" s="171"/>
      <c r="Z241">
        <v>0</v>
      </c>
    </row>
    <row r="242" spans="1:26" ht="35.1" customHeight="1" x14ac:dyDescent="0.3">
      <c r="A242" s="169"/>
      <c r="B242" s="164" t="s">
        <v>603</v>
      </c>
      <c r="C242" s="170" t="s">
        <v>608</v>
      </c>
      <c r="D242" s="164" t="s">
        <v>944</v>
      </c>
      <c r="E242" s="164" t="s">
        <v>465</v>
      </c>
      <c r="F242" s="165">
        <v>246.25</v>
      </c>
      <c r="G242" s="166">
        <v>0</v>
      </c>
      <c r="H242" s="166">
        <v>0</v>
      </c>
      <c r="I242" s="166">
        <f t="shared" si="48"/>
        <v>0</v>
      </c>
      <c r="J242" s="164">
        <f t="shared" si="49"/>
        <v>0</v>
      </c>
      <c r="K242" s="167">
        <f t="shared" si="50"/>
        <v>0</v>
      </c>
      <c r="L242" s="167">
        <f t="shared" si="51"/>
        <v>0</v>
      </c>
      <c r="M242" s="167">
        <f t="shared" si="52"/>
        <v>0</v>
      </c>
      <c r="N242" s="167">
        <v>0</v>
      </c>
      <c r="O242" s="167"/>
      <c r="P242" s="171">
        <v>6.0000000000000002E-5</v>
      </c>
      <c r="Q242" s="171"/>
      <c r="R242" s="171">
        <v>6.0000000000000002E-5</v>
      </c>
      <c r="S242" s="167">
        <f t="shared" si="53"/>
        <v>1.4999999999999999E-2</v>
      </c>
      <c r="T242" s="168"/>
      <c r="U242" s="168"/>
      <c r="V242" s="171"/>
      <c r="Z242">
        <v>0</v>
      </c>
    </row>
    <row r="243" spans="1:26" ht="35.1" customHeight="1" x14ac:dyDescent="0.3">
      <c r="A243" s="169"/>
      <c r="B243" s="164" t="s">
        <v>603</v>
      </c>
      <c r="C243" s="170" t="s">
        <v>610</v>
      </c>
      <c r="D243" s="164" t="s">
        <v>945</v>
      </c>
      <c r="E243" s="164" t="s">
        <v>465</v>
      </c>
      <c r="F243" s="165">
        <v>853</v>
      </c>
      <c r="G243" s="166">
        <v>0</v>
      </c>
      <c r="H243" s="166">
        <v>0</v>
      </c>
      <c r="I243" s="166">
        <f t="shared" si="48"/>
        <v>0</v>
      </c>
      <c r="J243" s="164">
        <f t="shared" si="49"/>
        <v>0</v>
      </c>
      <c r="K243" s="167">
        <f t="shared" si="50"/>
        <v>0</v>
      </c>
      <c r="L243" s="167">
        <f t="shared" si="51"/>
        <v>0</v>
      </c>
      <c r="M243" s="167">
        <f t="shared" si="52"/>
        <v>0</v>
      </c>
      <c r="N243" s="167">
        <v>0</v>
      </c>
      <c r="O243" s="167"/>
      <c r="P243" s="171">
        <v>6.0000000000000002E-5</v>
      </c>
      <c r="Q243" s="171"/>
      <c r="R243" s="171">
        <v>6.0000000000000002E-5</v>
      </c>
      <c r="S243" s="167">
        <f t="shared" si="53"/>
        <v>5.0999999999999997E-2</v>
      </c>
      <c r="T243" s="168"/>
      <c r="U243" s="168"/>
      <c r="V243" s="171"/>
      <c r="Z243">
        <v>0</v>
      </c>
    </row>
    <row r="244" spans="1:26" ht="24.9" customHeight="1" x14ac:dyDescent="0.3">
      <c r="A244" s="169"/>
      <c r="B244" s="164" t="s">
        <v>603</v>
      </c>
      <c r="C244" s="170" t="s">
        <v>612</v>
      </c>
      <c r="D244" s="164" t="s">
        <v>946</v>
      </c>
      <c r="E244" s="164" t="s">
        <v>465</v>
      </c>
      <c r="F244" s="165">
        <v>9846.9</v>
      </c>
      <c r="G244" s="166">
        <v>0</v>
      </c>
      <c r="H244" s="166">
        <v>0</v>
      </c>
      <c r="I244" s="166">
        <f t="shared" si="48"/>
        <v>0</v>
      </c>
      <c r="J244" s="164">
        <f t="shared" si="49"/>
        <v>0</v>
      </c>
      <c r="K244" s="167">
        <f t="shared" si="50"/>
        <v>0</v>
      </c>
      <c r="L244" s="167">
        <f t="shared" si="51"/>
        <v>0</v>
      </c>
      <c r="M244" s="167">
        <f t="shared" si="52"/>
        <v>0</v>
      </c>
      <c r="N244" s="167">
        <v>0</v>
      </c>
      <c r="O244" s="167"/>
      <c r="P244" s="171">
        <v>6.0000000000000002E-5</v>
      </c>
      <c r="Q244" s="171"/>
      <c r="R244" s="171">
        <v>6.0000000000000002E-5</v>
      </c>
      <c r="S244" s="167">
        <f t="shared" si="53"/>
        <v>0.59099999999999997</v>
      </c>
      <c r="T244" s="168"/>
      <c r="U244" s="168"/>
      <c r="V244" s="171"/>
      <c r="Z244">
        <v>0</v>
      </c>
    </row>
    <row r="245" spans="1:26" ht="24.9" customHeight="1" x14ac:dyDescent="0.3">
      <c r="A245" s="169"/>
      <c r="B245" s="164" t="s">
        <v>603</v>
      </c>
      <c r="C245" s="170" t="s">
        <v>947</v>
      </c>
      <c r="D245" s="164" t="s">
        <v>948</v>
      </c>
      <c r="E245" s="164" t="s">
        <v>461</v>
      </c>
      <c r="F245" s="165">
        <v>1</v>
      </c>
      <c r="G245" s="166">
        <v>0</v>
      </c>
      <c r="H245" s="166">
        <v>0</v>
      </c>
      <c r="I245" s="166">
        <f t="shared" si="48"/>
        <v>0</v>
      </c>
      <c r="J245" s="164">
        <f t="shared" si="49"/>
        <v>0</v>
      </c>
      <c r="K245" s="167">
        <f t="shared" si="50"/>
        <v>0</v>
      </c>
      <c r="L245" s="167">
        <f t="shared" si="51"/>
        <v>0</v>
      </c>
      <c r="M245" s="167">
        <f t="shared" si="52"/>
        <v>0</v>
      </c>
      <c r="N245" s="167">
        <v>0</v>
      </c>
      <c r="O245" s="167"/>
      <c r="P245" s="171"/>
      <c r="Q245" s="171"/>
      <c r="R245" s="171"/>
      <c r="S245" s="167">
        <f t="shared" si="53"/>
        <v>0</v>
      </c>
      <c r="T245" s="168"/>
      <c r="U245" s="168"/>
      <c r="V245" s="171"/>
      <c r="Z245">
        <v>0</v>
      </c>
    </row>
    <row r="246" spans="1:26" ht="24.9" customHeight="1" x14ac:dyDescent="0.3">
      <c r="A246" s="178"/>
      <c r="B246" s="173" t="s">
        <v>321</v>
      </c>
      <c r="C246" s="179" t="s">
        <v>624</v>
      </c>
      <c r="D246" s="173" t="s">
        <v>949</v>
      </c>
      <c r="E246" s="173" t="s">
        <v>465</v>
      </c>
      <c r="F246" s="174">
        <v>11526.43</v>
      </c>
      <c r="G246" s="175">
        <v>0</v>
      </c>
      <c r="H246" s="175">
        <v>0</v>
      </c>
      <c r="I246" s="175">
        <f t="shared" si="48"/>
        <v>0</v>
      </c>
      <c r="J246" s="173">
        <f t="shared" si="49"/>
        <v>0</v>
      </c>
      <c r="K246" s="176">
        <f t="shared" si="50"/>
        <v>0</v>
      </c>
      <c r="L246" s="176">
        <f t="shared" si="51"/>
        <v>0</v>
      </c>
      <c r="M246" s="176">
        <f t="shared" si="52"/>
        <v>0</v>
      </c>
      <c r="N246" s="176">
        <v>0</v>
      </c>
      <c r="O246" s="176"/>
      <c r="P246" s="180"/>
      <c r="Q246" s="180"/>
      <c r="R246" s="180"/>
      <c r="S246" s="176">
        <f t="shared" si="53"/>
        <v>0</v>
      </c>
      <c r="T246" s="177"/>
      <c r="U246" s="177"/>
      <c r="V246" s="180"/>
      <c r="Z246">
        <v>0</v>
      </c>
    </row>
    <row r="247" spans="1:26" ht="24.9" customHeight="1" x14ac:dyDescent="0.3">
      <c r="A247" s="178"/>
      <c r="B247" s="173" t="s">
        <v>321</v>
      </c>
      <c r="C247" s="179" t="s">
        <v>950</v>
      </c>
      <c r="D247" s="173" t="s">
        <v>951</v>
      </c>
      <c r="E247" s="173" t="s">
        <v>271</v>
      </c>
      <c r="F247" s="174">
        <v>14.1</v>
      </c>
      <c r="G247" s="175">
        <v>0</v>
      </c>
      <c r="H247" s="175">
        <v>0</v>
      </c>
      <c r="I247" s="175">
        <f t="shared" si="48"/>
        <v>0</v>
      </c>
      <c r="J247" s="173">
        <f t="shared" si="49"/>
        <v>0</v>
      </c>
      <c r="K247" s="176">
        <f t="shared" si="50"/>
        <v>0</v>
      </c>
      <c r="L247" s="176">
        <f t="shared" si="51"/>
        <v>0</v>
      </c>
      <c r="M247" s="176">
        <f t="shared" si="52"/>
        <v>0</v>
      </c>
      <c r="N247" s="176">
        <v>0</v>
      </c>
      <c r="O247" s="176"/>
      <c r="P247" s="180"/>
      <c r="Q247" s="180"/>
      <c r="R247" s="180"/>
      <c r="S247" s="176">
        <f t="shared" si="53"/>
        <v>0</v>
      </c>
      <c r="T247" s="177"/>
      <c r="U247" s="177"/>
      <c r="V247" s="180"/>
      <c r="Z247">
        <v>0</v>
      </c>
    </row>
    <row r="248" spans="1:26" ht="24.9" customHeight="1" x14ac:dyDescent="0.3">
      <c r="A248" s="178"/>
      <c r="B248" s="173" t="s">
        <v>160</v>
      </c>
      <c r="C248" s="179" t="s">
        <v>632</v>
      </c>
      <c r="D248" s="173" t="s">
        <v>952</v>
      </c>
      <c r="E248" s="173" t="s">
        <v>324</v>
      </c>
      <c r="F248" s="174">
        <v>2</v>
      </c>
      <c r="G248" s="175">
        <v>0</v>
      </c>
      <c r="H248" s="175">
        <v>0</v>
      </c>
      <c r="I248" s="175">
        <f t="shared" si="48"/>
        <v>0</v>
      </c>
      <c r="J248" s="173">
        <f t="shared" si="49"/>
        <v>0</v>
      </c>
      <c r="K248" s="176">
        <f t="shared" si="50"/>
        <v>0</v>
      </c>
      <c r="L248" s="176">
        <f t="shared" si="51"/>
        <v>0</v>
      </c>
      <c r="M248" s="176">
        <f t="shared" si="52"/>
        <v>0</v>
      </c>
      <c r="N248" s="176">
        <v>0</v>
      </c>
      <c r="O248" s="176"/>
      <c r="P248" s="180"/>
      <c r="Q248" s="180"/>
      <c r="R248" s="180"/>
      <c r="S248" s="176">
        <f t="shared" si="53"/>
        <v>0</v>
      </c>
      <c r="T248" s="177"/>
      <c r="U248" s="177"/>
      <c r="V248" s="180"/>
      <c r="Z248">
        <v>0</v>
      </c>
    </row>
    <row r="249" spans="1:26" ht="24.9" customHeight="1" x14ac:dyDescent="0.3">
      <c r="A249" s="178"/>
      <c r="B249" s="173" t="s">
        <v>160</v>
      </c>
      <c r="C249" s="179" t="s">
        <v>634</v>
      </c>
      <c r="D249" s="173" t="s">
        <v>953</v>
      </c>
      <c r="E249" s="173" t="s">
        <v>324</v>
      </c>
      <c r="F249" s="174">
        <v>3</v>
      </c>
      <c r="G249" s="175">
        <v>0</v>
      </c>
      <c r="H249" s="175">
        <v>0</v>
      </c>
      <c r="I249" s="175">
        <f t="shared" si="48"/>
        <v>0</v>
      </c>
      <c r="J249" s="173">
        <f t="shared" si="49"/>
        <v>0</v>
      </c>
      <c r="K249" s="176">
        <f t="shared" si="50"/>
        <v>0</v>
      </c>
      <c r="L249" s="176">
        <f t="shared" si="51"/>
        <v>0</v>
      </c>
      <c r="M249" s="176">
        <f t="shared" si="52"/>
        <v>0</v>
      </c>
      <c r="N249" s="176">
        <v>0</v>
      </c>
      <c r="O249" s="176"/>
      <c r="P249" s="180"/>
      <c r="Q249" s="180"/>
      <c r="R249" s="180"/>
      <c r="S249" s="176">
        <f t="shared" si="53"/>
        <v>0</v>
      </c>
      <c r="T249" s="177"/>
      <c r="U249" s="177"/>
      <c r="V249" s="180"/>
      <c r="Z249">
        <v>0</v>
      </c>
    </row>
    <row r="250" spans="1:26" ht="24.9" customHeight="1" x14ac:dyDescent="0.3">
      <c r="A250" s="178"/>
      <c r="B250" s="173" t="s">
        <v>160</v>
      </c>
      <c r="C250" s="179" t="s">
        <v>954</v>
      </c>
      <c r="D250" s="173" t="s">
        <v>955</v>
      </c>
      <c r="E250" s="173" t="s">
        <v>324</v>
      </c>
      <c r="F250" s="174">
        <v>4</v>
      </c>
      <c r="G250" s="175">
        <v>0</v>
      </c>
      <c r="H250" s="175">
        <v>0</v>
      </c>
      <c r="I250" s="175">
        <f t="shared" si="48"/>
        <v>0</v>
      </c>
      <c r="J250" s="173">
        <f t="shared" si="49"/>
        <v>0</v>
      </c>
      <c r="K250" s="176">
        <f t="shared" si="50"/>
        <v>0</v>
      </c>
      <c r="L250" s="176">
        <f t="shared" si="51"/>
        <v>0</v>
      </c>
      <c r="M250" s="176">
        <f t="shared" si="52"/>
        <v>0</v>
      </c>
      <c r="N250" s="176">
        <v>0</v>
      </c>
      <c r="O250" s="176"/>
      <c r="P250" s="180"/>
      <c r="Q250" s="180"/>
      <c r="R250" s="180"/>
      <c r="S250" s="176">
        <f t="shared" si="53"/>
        <v>0</v>
      </c>
      <c r="T250" s="177"/>
      <c r="U250" s="177"/>
      <c r="V250" s="180"/>
      <c r="Z250">
        <v>0</v>
      </c>
    </row>
    <row r="251" spans="1:26" ht="24.9" customHeight="1" x14ac:dyDescent="0.3">
      <c r="A251" s="178"/>
      <c r="B251" s="173" t="s">
        <v>160</v>
      </c>
      <c r="C251" s="179" t="s">
        <v>956</v>
      </c>
      <c r="D251" s="173" t="s">
        <v>957</v>
      </c>
      <c r="E251" s="173" t="s">
        <v>324</v>
      </c>
      <c r="F251" s="174">
        <v>4</v>
      </c>
      <c r="G251" s="175">
        <v>0</v>
      </c>
      <c r="H251" s="175">
        <v>0</v>
      </c>
      <c r="I251" s="175">
        <f t="shared" si="48"/>
        <v>0</v>
      </c>
      <c r="J251" s="173">
        <f t="shared" si="49"/>
        <v>0</v>
      </c>
      <c r="K251" s="176">
        <f t="shared" si="50"/>
        <v>0</v>
      </c>
      <c r="L251" s="176">
        <f t="shared" si="51"/>
        <v>0</v>
      </c>
      <c r="M251" s="176">
        <f t="shared" si="52"/>
        <v>0</v>
      </c>
      <c r="N251" s="176">
        <v>0</v>
      </c>
      <c r="O251" s="176"/>
      <c r="P251" s="180"/>
      <c r="Q251" s="180"/>
      <c r="R251" s="180"/>
      <c r="S251" s="176">
        <f t="shared" si="53"/>
        <v>0</v>
      </c>
      <c r="T251" s="177"/>
      <c r="U251" s="177"/>
      <c r="V251" s="180"/>
      <c r="Z251">
        <v>0</v>
      </c>
    </row>
    <row r="252" spans="1:26" ht="24.9" customHeight="1" x14ac:dyDescent="0.3">
      <c r="A252" s="178"/>
      <c r="B252" s="173" t="s">
        <v>160</v>
      </c>
      <c r="C252" s="179" t="s">
        <v>958</v>
      </c>
      <c r="D252" s="173" t="s">
        <v>959</v>
      </c>
      <c r="E252" s="173" t="s">
        <v>324</v>
      </c>
      <c r="F252" s="174">
        <v>1</v>
      </c>
      <c r="G252" s="175">
        <v>0</v>
      </c>
      <c r="H252" s="175">
        <v>0</v>
      </c>
      <c r="I252" s="175">
        <f t="shared" si="48"/>
        <v>0</v>
      </c>
      <c r="J252" s="173">
        <f t="shared" si="49"/>
        <v>0</v>
      </c>
      <c r="K252" s="176">
        <f t="shared" si="50"/>
        <v>0</v>
      </c>
      <c r="L252" s="176">
        <f t="shared" si="51"/>
        <v>0</v>
      </c>
      <c r="M252" s="176">
        <f t="shared" si="52"/>
        <v>0</v>
      </c>
      <c r="N252" s="176">
        <v>0</v>
      </c>
      <c r="O252" s="176"/>
      <c r="P252" s="180"/>
      <c r="Q252" s="180"/>
      <c r="R252" s="180"/>
      <c r="S252" s="176">
        <f t="shared" si="53"/>
        <v>0</v>
      </c>
      <c r="T252" s="177"/>
      <c r="U252" s="177"/>
      <c r="V252" s="180"/>
      <c r="Z252">
        <v>0</v>
      </c>
    </row>
    <row r="253" spans="1:26" ht="24.9" customHeight="1" x14ac:dyDescent="0.3">
      <c r="A253" s="178"/>
      <c r="B253" s="173" t="s">
        <v>160</v>
      </c>
      <c r="C253" s="179" t="s">
        <v>960</v>
      </c>
      <c r="D253" s="173" t="s">
        <v>961</v>
      </c>
      <c r="E253" s="173" t="s">
        <v>324</v>
      </c>
      <c r="F253" s="174">
        <v>1</v>
      </c>
      <c r="G253" s="175">
        <v>0</v>
      </c>
      <c r="H253" s="175">
        <v>0</v>
      </c>
      <c r="I253" s="175">
        <f t="shared" si="48"/>
        <v>0</v>
      </c>
      <c r="J253" s="173">
        <f t="shared" si="49"/>
        <v>0</v>
      </c>
      <c r="K253" s="176">
        <f t="shared" si="50"/>
        <v>0</v>
      </c>
      <c r="L253" s="176">
        <f t="shared" si="51"/>
        <v>0</v>
      </c>
      <c r="M253" s="176">
        <f t="shared" si="52"/>
        <v>0</v>
      </c>
      <c r="N253" s="176">
        <v>0</v>
      </c>
      <c r="O253" s="176"/>
      <c r="P253" s="180"/>
      <c r="Q253" s="180"/>
      <c r="R253" s="180"/>
      <c r="S253" s="176">
        <f t="shared" si="53"/>
        <v>0</v>
      </c>
      <c r="T253" s="177"/>
      <c r="U253" s="177"/>
      <c r="V253" s="180"/>
      <c r="Z253">
        <v>0</v>
      </c>
    </row>
    <row r="254" spans="1:26" ht="24.9" customHeight="1" x14ac:dyDescent="0.3">
      <c r="A254" s="178"/>
      <c r="B254" s="173" t="s">
        <v>160</v>
      </c>
      <c r="C254" s="179" t="s">
        <v>962</v>
      </c>
      <c r="D254" s="173" t="s">
        <v>963</v>
      </c>
      <c r="E254" s="173" t="s">
        <v>324</v>
      </c>
      <c r="F254" s="174">
        <v>1</v>
      </c>
      <c r="G254" s="175">
        <v>0</v>
      </c>
      <c r="H254" s="175">
        <v>0</v>
      </c>
      <c r="I254" s="175">
        <f t="shared" si="48"/>
        <v>0</v>
      </c>
      <c r="J254" s="173">
        <f t="shared" si="49"/>
        <v>0</v>
      </c>
      <c r="K254" s="176">
        <f t="shared" si="50"/>
        <v>0</v>
      </c>
      <c r="L254" s="176">
        <f t="shared" si="51"/>
        <v>0</v>
      </c>
      <c r="M254" s="176">
        <f t="shared" si="52"/>
        <v>0</v>
      </c>
      <c r="N254" s="176">
        <v>0</v>
      </c>
      <c r="O254" s="176"/>
      <c r="P254" s="180"/>
      <c r="Q254" s="180"/>
      <c r="R254" s="180"/>
      <c r="S254" s="176">
        <f t="shared" si="53"/>
        <v>0</v>
      </c>
      <c r="T254" s="177"/>
      <c r="U254" s="177"/>
      <c r="V254" s="180"/>
      <c r="Z254">
        <v>0</v>
      </c>
    </row>
    <row r="255" spans="1:26" ht="24.9" customHeight="1" x14ac:dyDescent="0.3">
      <c r="A255" s="178"/>
      <c r="B255" s="173" t="s">
        <v>160</v>
      </c>
      <c r="C255" s="179" t="s">
        <v>964</v>
      </c>
      <c r="D255" s="173" t="s">
        <v>965</v>
      </c>
      <c r="E255" s="173" t="s">
        <v>324</v>
      </c>
      <c r="F255" s="174">
        <v>1</v>
      </c>
      <c r="G255" s="175">
        <v>0</v>
      </c>
      <c r="H255" s="175">
        <v>0</v>
      </c>
      <c r="I255" s="175">
        <f t="shared" si="48"/>
        <v>0</v>
      </c>
      <c r="J255" s="173">
        <f t="shared" si="49"/>
        <v>0</v>
      </c>
      <c r="K255" s="176">
        <f t="shared" si="50"/>
        <v>0</v>
      </c>
      <c r="L255" s="176">
        <f t="shared" si="51"/>
        <v>0</v>
      </c>
      <c r="M255" s="176">
        <f t="shared" si="52"/>
        <v>0</v>
      </c>
      <c r="N255" s="176">
        <v>0</v>
      </c>
      <c r="O255" s="176"/>
      <c r="P255" s="180"/>
      <c r="Q255" s="180"/>
      <c r="R255" s="180"/>
      <c r="S255" s="176">
        <f t="shared" si="53"/>
        <v>0</v>
      </c>
      <c r="T255" s="177"/>
      <c r="U255" s="177"/>
      <c r="V255" s="180"/>
      <c r="Z255">
        <v>0</v>
      </c>
    </row>
    <row r="256" spans="1:26" ht="24.9" customHeight="1" x14ac:dyDescent="0.3">
      <c r="A256" s="178"/>
      <c r="B256" s="173" t="s">
        <v>160</v>
      </c>
      <c r="C256" s="179" t="s">
        <v>966</v>
      </c>
      <c r="D256" s="173" t="s">
        <v>967</v>
      </c>
      <c r="E256" s="173" t="s">
        <v>173</v>
      </c>
      <c r="F256" s="174">
        <v>2</v>
      </c>
      <c r="G256" s="175">
        <v>0</v>
      </c>
      <c r="H256" s="175">
        <v>0</v>
      </c>
      <c r="I256" s="175">
        <f t="shared" si="48"/>
        <v>0</v>
      </c>
      <c r="J256" s="173">
        <f t="shared" si="49"/>
        <v>0</v>
      </c>
      <c r="K256" s="176">
        <f t="shared" si="50"/>
        <v>0</v>
      </c>
      <c r="L256" s="176">
        <f t="shared" si="51"/>
        <v>0</v>
      </c>
      <c r="M256" s="176">
        <f t="shared" si="52"/>
        <v>0</v>
      </c>
      <c r="N256" s="176">
        <v>0</v>
      </c>
      <c r="O256" s="176"/>
      <c r="P256" s="180">
        <v>2.436E-2</v>
      </c>
      <c r="Q256" s="180"/>
      <c r="R256" s="180">
        <v>2.436E-2</v>
      </c>
      <c r="S256" s="176">
        <f t="shared" si="53"/>
        <v>4.9000000000000002E-2</v>
      </c>
      <c r="T256" s="177"/>
      <c r="U256" s="177"/>
      <c r="V256" s="180"/>
      <c r="Z256">
        <v>0</v>
      </c>
    </row>
    <row r="257" spans="1:26" ht="24.9" customHeight="1" x14ac:dyDescent="0.3">
      <c r="A257" s="178"/>
      <c r="B257" s="173" t="s">
        <v>160</v>
      </c>
      <c r="C257" s="179" t="s">
        <v>968</v>
      </c>
      <c r="D257" s="173" t="s">
        <v>969</v>
      </c>
      <c r="E257" s="173" t="s">
        <v>324</v>
      </c>
      <c r="F257" s="174">
        <v>2</v>
      </c>
      <c r="G257" s="175">
        <v>0</v>
      </c>
      <c r="H257" s="175">
        <v>0</v>
      </c>
      <c r="I257" s="175">
        <f t="shared" si="48"/>
        <v>0</v>
      </c>
      <c r="J257" s="173">
        <f t="shared" si="49"/>
        <v>0</v>
      </c>
      <c r="K257" s="176">
        <f t="shared" si="50"/>
        <v>0</v>
      </c>
      <c r="L257" s="176">
        <f t="shared" si="51"/>
        <v>0</v>
      </c>
      <c r="M257" s="176">
        <f t="shared" si="52"/>
        <v>0</v>
      </c>
      <c r="N257" s="176">
        <v>0</v>
      </c>
      <c r="O257" s="176"/>
      <c r="P257" s="180"/>
      <c r="Q257" s="180"/>
      <c r="R257" s="180"/>
      <c r="S257" s="176">
        <f t="shared" si="53"/>
        <v>0</v>
      </c>
      <c r="T257" s="177"/>
      <c r="U257" s="177"/>
      <c r="V257" s="180"/>
      <c r="Z257">
        <v>0</v>
      </c>
    </row>
    <row r="258" spans="1:26" ht="24.9" customHeight="1" x14ac:dyDescent="0.3">
      <c r="A258" s="178"/>
      <c r="B258" s="173" t="s">
        <v>160</v>
      </c>
      <c r="C258" s="179" t="s">
        <v>970</v>
      </c>
      <c r="D258" s="173" t="s">
        <v>971</v>
      </c>
      <c r="E258" s="173" t="s">
        <v>324</v>
      </c>
      <c r="F258" s="174">
        <v>2</v>
      </c>
      <c r="G258" s="175">
        <v>0</v>
      </c>
      <c r="H258" s="175">
        <v>0</v>
      </c>
      <c r="I258" s="175">
        <f t="shared" si="48"/>
        <v>0</v>
      </c>
      <c r="J258" s="173">
        <f t="shared" si="49"/>
        <v>0</v>
      </c>
      <c r="K258" s="176">
        <f t="shared" si="50"/>
        <v>0</v>
      </c>
      <c r="L258" s="176">
        <f t="shared" si="51"/>
        <v>0</v>
      </c>
      <c r="M258" s="176">
        <f t="shared" si="52"/>
        <v>0</v>
      </c>
      <c r="N258" s="176">
        <v>0</v>
      </c>
      <c r="O258" s="176"/>
      <c r="P258" s="180"/>
      <c r="Q258" s="180"/>
      <c r="R258" s="180"/>
      <c r="S258" s="176">
        <f t="shared" si="53"/>
        <v>0</v>
      </c>
      <c r="T258" s="177"/>
      <c r="U258" s="177"/>
      <c r="V258" s="180"/>
      <c r="Z258">
        <v>0</v>
      </c>
    </row>
    <row r="259" spans="1:26" ht="24.9" customHeight="1" x14ac:dyDescent="0.3">
      <c r="A259" s="178"/>
      <c r="B259" s="173" t="s">
        <v>160</v>
      </c>
      <c r="C259" s="179" t="s">
        <v>972</v>
      </c>
      <c r="D259" s="173" t="s">
        <v>973</v>
      </c>
      <c r="E259" s="173" t="s">
        <v>173</v>
      </c>
      <c r="F259" s="174">
        <v>3</v>
      </c>
      <c r="G259" s="175">
        <v>0</v>
      </c>
      <c r="H259" s="175">
        <v>0</v>
      </c>
      <c r="I259" s="175">
        <f t="shared" si="48"/>
        <v>0</v>
      </c>
      <c r="J259" s="173">
        <f t="shared" si="49"/>
        <v>0</v>
      </c>
      <c r="K259" s="176">
        <f t="shared" si="50"/>
        <v>0</v>
      </c>
      <c r="L259" s="176">
        <f t="shared" si="51"/>
        <v>0</v>
      </c>
      <c r="M259" s="176">
        <f t="shared" si="52"/>
        <v>0</v>
      </c>
      <c r="N259" s="176">
        <v>0</v>
      </c>
      <c r="O259" s="176"/>
      <c r="P259" s="180">
        <v>3.2989999999999998E-2</v>
      </c>
      <c r="Q259" s="180"/>
      <c r="R259" s="180">
        <v>3.2989999999999998E-2</v>
      </c>
      <c r="S259" s="176">
        <f t="shared" si="53"/>
        <v>9.9000000000000005E-2</v>
      </c>
      <c r="T259" s="177"/>
      <c r="U259" s="177"/>
      <c r="V259" s="180"/>
      <c r="Z259">
        <v>0</v>
      </c>
    </row>
    <row r="260" spans="1:26" ht="24.9" customHeight="1" x14ac:dyDescent="0.3">
      <c r="A260" s="178"/>
      <c r="B260" s="173" t="s">
        <v>160</v>
      </c>
      <c r="C260" s="179" t="s">
        <v>974</v>
      </c>
      <c r="D260" s="173" t="s">
        <v>975</v>
      </c>
      <c r="E260" s="173" t="s">
        <v>173</v>
      </c>
      <c r="F260" s="174">
        <v>2</v>
      </c>
      <c r="G260" s="175">
        <v>0</v>
      </c>
      <c r="H260" s="175">
        <v>0</v>
      </c>
      <c r="I260" s="175">
        <f t="shared" si="48"/>
        <v>0</v>
      </c>
      <c r="J260" s="173">
        <f t="shared" si="49"/>
        <v>0</v>
      </c>
      <c r="K260" s="176">
        <f t="shared" si="50"/>
        <v>0</v>
      </c>
      <c r="L260" s="176">
        <f t="shared" si="51"/>
        <v>0</v>
      </c>
      <c r="M260" s="176">
        <f t="shared" si="52"/>
        <v>0</v>
      </c>
      <c r="N260" s="176">
        <v>0</v>
      </c>
      <c r="O260" s="176"/>
      <c r="P260" s="180">
        <v>3.2910000000000002E-2</v>
      </c>
      <c r="Q260" s="180"/>
      <c r="R260" s="180">
        <v>3.2910000000000002E-2</v>
      </c>
      <c r="S260" s="176">
        <f t="shared" si="53"/>
        <v>6.6000000000000003E-2</v>
      </c>
      <c r="T260" s="177"/>
      <c r="U260" s="177"/>
      <c r="V260" s="180"/>
      <c r="Z260">
        <v>0</v>
      </c>
    </row>
    <row r="261" spans="1:26" ht="24.9" customHeight="1" x14ac:dyDescent="0.3">
      <c r="A261" s="178"/>
      <c r="B261" s="173" t="s">
        <v>160</v>
      </c>
      <c r="C261" s="179" t="s">
        <v>640</v>
      </c>
      <c r="D261" s="173" t="s">
        <v>976</v>
      </c>
      <c r="E261" s="173" t="s">
        <v>324</v>
      </c>
      <c r="F261" s="174">
        <v>1</v>
      </c>
      <c r="G261" s="175">
        <v>0</v>
      </c>
      <c r="H261" s="175">
        <v>0</v>
      </c>
      <c r="I261" s="175">
        <f t="shared" si="48"/>
        <v>0</v>
      </c>
      <c r="J261" s="173">
        <f t="shared" si="49"/>
        <v>0</v>
      </c>
      <c r="K261" s="176">
        <f t="shared" si="50"/>
        <v>0</v>
      </c>
      <c r="L261" s="176">
        <f t="shared" si="51"/>
        <v>0</v>
      </c>
      <c r="M261" s="176">
        <f t="shared" si="52"/>
        <v>0</v>
      </c>
      <c r="N261" s="176">
        <v>0</v>
      </c>
      <c r="O261" s="176"/>
      <c r="P261" s="180"/>
      <c r="Q261" s="180"/>
      <c r="R261" s="180"/>
      <c r="S261" s="176">
        <f t="shared" si="53"/>
        <v>0</v>
      </c>
      <c r="T261" s="177"/>
      <c r="U261" s="177"/>
      <c r="V261" s="180"/>
      <c r="Z261">
        <v>0</v>
      </c>
    </row>
    <row r="262" spans="1:26" ht="24.9" customHeight="1" x14ac:dyDescent="0.3">
      <c r="A262" s="178"/>
      <c r="B262" s="173" t="s">
        <v>160</v>
      </c>
      <c r="C262" s="179" t="s">
        <v>977</v>
      </c>
      <c r="D262" s="173" t="s">
        <v>978</v>
      </c>
      <c r="E262" s="173" t="s">
        <v>173</v>
      </c>
      <c r="F262" s="174">
        <v>2</v>
      </c>
      <c r="G262" s="175">
        <v>0</v>
      </c>
      <c r="H262" s="175">
        <v>0</v>
      </c>
      <c r="I262" s="175">
        <f t="shared" si="48"/>
        <v>0</v>
      </c>
      <c r="J262" s="173">
        <f t="shared" si="49"/>
        <v>0</v>
      </c>
      <c r="K262" s="176">
        <f t="shared" si="50"/>
        <v>0</v>
      </c>
      <c r="L262" s="176">
        <f t="shared" si="51"/>
        <v>0</v>
      </c>
      <c r="M262" s="176">
        <f t="shared" si="52"/>
        <v>0</v>
      </c>
      <c r="N262" s="176">
        <v>0</v>
      </c>
      <c r="O262" s="176"/>
      <c r="P262" s="180">
        <v>3.9559999999999998E-2</v>
      </c>
      <c r="Q262" s="180"/>
      <c r="R262" s="180">
        <v>3.9559999999999998E-2</v>
      </c>
      <c r="S262" s="176">
        <f t="shared" si="53"/>
        <v>7.9000000000000001E-2</v>
      </c>
      <c r="T262" s="177"/>
      <c r="U262" s="177"/>
      <c r="V262" s="180"/>
      <c r="Z262">
        <v>0</v>
      </c>
    </row>
    <row r="263" spans="1:26" ht="24.9" customHeight="1" x14ac:dyDescent="0.3">
      <c r="A263" s="178"/>
      <c r="B263" s="173" t="s">
        <v>160</v>
      </c>
      <c r="C263" s="179" t="s">
        <v>979</v>
      </c>
      <c r="D263" s="173" t="s">
        <v>980</v>
      </c>
      <c r="E263" s="173" t="s">
        <v>173</v>
      </c>
      <c r="F263" s="174">
        <v>2</v>
      </c>
      <c r="G263" s="175">
        <v>0</v>
      </c>
      <c r="H263" s="175">
        <v>0</v>
      </c>
      <c r="I263" s="175">
        <f t="shared" si="48"/>
        <v>0</v>
      </c>
      <c r="J263" s="173">
        <f t="shared" si="49"/>
        <v>0</v>
      </c>
      <c r="K263" s="176">
        <f t="shared" si="50"/>
        <v>0</v>
      </c>
      <c r="L263" s="176">
        <f t="shared" si="51"/>
        <v>0</v>
      </c>
      <c r="M263" s="176">
        <f t="shared" si="52"/>
        <v>0</v>
      </c>
      <c r="N263" s="176">
        <v>0</v>
      </c>
      <c r="O263" s="176"/>
      <c r="P263" s="180">
        <v>3.8210000000000001E-2</v>
      </c>
      <c r="Q263" s="180"/>
      <c r="R263" s="180">
        <v>3.8210000000000001E-2</v>
      </c>
      <c r="S263" s="176">
        <f t="shared" si="53"/>
        <v>7.5999999999999998E-2</v>
      </c>
      <c r="T263" s="177"/>
      <c r="U263" s="177"/>
      <c r="V263" s="180"/>
      <c r="Z263">
        <v>0</v>
      </c>
    </row>
    <row r="264" spans="1:26" ht="24.9" customHeight="1" x14ac:dyDescent="0.3">
      <c r="A264" s="178"/>
      <c r="B264" s="173" t="s">
        <v>160</v>
      </c>
      <c r="C264" s="179" t="s">
        <v>981</v>
      </c>
      <c r="D264" s="173" t="s">
        <v>982</v>
      </c>
      <c r="E264" s="173" t="s">
        <v>173</v>
      </c>
      <c r="F264" s="174">
        <v>4</v>
      </c>
      <c r="G264" s="175">
        <v>0</v>
      </c>
      <c r="H264" s="175">
        <v>0</v>
      </c>
      <c r="I264" s="175">
        <f t="shared" si="48"/>
        <v>0</v>
      </c>
      <c r="J264" s="173">
        <f t="shared" si="49"/>
        <v>0</v>
      </c>
      <c r="K264" s="176">
        <f t="shared" si="50"/>
        <v>0</v>
      </c>
      <c r="L264" s="176">
        <f t="shared" si="51"/>
        <v>0</v>
      </c>
      <c r="M264" s="176">
        <f t="shared" si="52"/>
        <v>0</v>
      </c>
      <c r="N264" s="176">
        <v>0</v>
      </c>
      <c r="O264" s="176"/>
      <c r="P264" s="180">
        <v>4.2130000000000001E-2</v>
      </c>
      <c r="Q264" s="180"/>
      <c r="R264" s="180">
        <v>4.2130000000000001E-2</v>
      </c>
      <c r="S264" s="176">
        <f t="shared" si="53"/>
        <v>0.16900000000000001</v>
      </c>
      <c r="T264" s="177"/>
      <c r="U264" s="177"/>
      <c r="V264" s="180"/>
      <c r="Z264">
        <v>0</v>
      </c>
    </row>
    <row r="265" spans="1:26" x14ac:dyDescent="0.3">
      <c r="A265" s="148"/>
      <c r="B265" s="148"/>
      <c r="C265" s="163">
        <v>767</v>
      </c>
      <c r="D265" s="163" t="s">
        <v>86</v>
      </c>
      <c r="E265" s="148"/>
      <c r="F265" s="162"/>
      <c r="G265" s="151">
        <f>ROUND((SUM(L231:L264))/1,2)</f>
        <v>0</v>
      </c>
      <c r="H265" s="151">
        <f>ROUND((SUM(M231:M264))/1,2)</f>
        <v>0</v>
      </c>
      <c r="I265" s="151">
        <f>ROUND((SUM(I231:I264))/1,2)</f>
        <v>0</v>
      </c>
      <c r="J265" s="148"/>
      <c r="K265" s="148"/>
      <c r="L265" s="148">
        <f>ROUND((SUM(L231:L264))/1,2)</f>
        <v>0</v>
      </c>
      <c r="M265" s="148">
        <f>ROUND((SUM(M231:M264))/1,2)</f>
        <v>0</v>
      </c>
      <c r="N265" s="148"/>
      <c r="O265" s="148"/>
      <c r="P265" s="172"/>
      <c r="Q265" s="148"/>
      <c r="R265" s="148"/>
      <c r="S265" s="172">
        <f>ROUND((SUM(S231:S264))/1,2)</f>
        <v>1.2</v>
      </c>
      <c r="T265" s="145"/>
      <c r="U265" s="145"/>
      <c r="V265" s="2">
        <f>ROUND((SUM(V231:V264))/1,2)</f>
        <v>0</v>
      </c>
      <c r="W265" s="145"/>
      <c r="X265" s="145"/>
      <c r="Y265" s="145"/>
      <c r="Z265" s="145"/>
    </row>
    <row r="266" spans="1:26" x14ac:dyDescent="0.3">
      <c r="A266" s="1"/>
      <c r="B266" s="1"/>
      <c r="C266" s="1"/>
      <c r="D266" s="1"/>
      <c r="E266" s="1"/>
      <c r="F266" s="158"/>
      <c r="G266" s="141"/>
      <c r="H266" s="141"/>
      <c r="I266" s="141"/>
      <c r="J266" s="1"/>
      <c r="K266" s="1"/>
      <c r="L266" s="1"/>
      <c r="M266" s="1"/>
      <c r="N266" s="1"/>
      <c r="O266" s="1"/>
      <c r="P266" s="1"/>
      <c r="Q266" s="1"/>
      <c r="R266" s="1"/>
      <c r="S266" s="1"/>
      <c r="V266" s="1"/>
    </row>
    <row r="267" spans="1:26" x14ac:dyDescent="0.3">
      <c r="A267" s="148"/>
      <c r="B267" s="148"/>
      <c r="C267" s="163">
        <v>771</v>
      </c>
      <c r="D267" s="163" t="s">
        <v>87</v>
      </c>
      <c r="E267" s="148"/>
      <c r="F267" s="162"/>
      <c r="G267" s="149"/>
      <c r="H267" s="149"/>
      <c r="I267" s="149"/>
      <c r="J267" s="148"/>
      <c r="K267" s="148"/>
      <c r="L267" s="148"/>
      <c r="M267" s="148"/>
      <c r="N267" s="148"/>
      <c r="O267" s="148"/>
      <c r="P267" s="148"/>
      <c r="Q267" s="148"/>
      <c r="R267" s="148"/>
      <c r="S267" s="148"/>
      <c r="T267" s="145"/>
      <c r="U267" s="145"/>
      <c r="V267" s="148"/>
      <c r="W267" s="145"/>
      <c r="X267" s="145"/>
      <c r="Y267" s="145"/>
      <c r="Z267" s="145"/>
    </row>
    <row r="268" spans="1:26" ht="24.9" customHeight="1" x14ac:dyDescent="0.3">
      <c r="A268" s="169"/>
      <c r="B268" s="164" t="s">
        <v>654</v>
      </c>
      <c r="C268" s="170" t="s">
        <v>663</v>
      </c>
      <c r="D268" s="164" t="s">
        <v>664</v>
      </c>
      <c r="E268" s="164" t="s">
        <v>128</v>
      </c>
      <c r="F268" s="165">
        <v>19.5</v>
      </c>
      <c r="G268" s="166">
        <v>0</v>
      </c>
      <c r="H268" s="166">
        <v>0</v>
      </c>
      <c r="I268" s="166">
        <f t="shared" ref="I268:I273" si="54">ROUND(F268*(G268+H268),2)</f>
        <v>0</v>
      </c>
      <c r="J268" s="164">
        <f t="shared" ref="J268:J273" si="55">ROUND(F268*(N268),2)</f>
        <v>0</v>
      </c>
      <c r="K268" s="167">
        <f t="shared" ref="K268:K273" si="56">ROUND(F268*(O268),2)</f>
        <v>0</v>
      </c>
      <c r="L268" s="167">
        <f t="shared" ref="L268:L273" si="57">ROUND(F268*(G268),2)</f>
        <v>0</v>
      </c>
      <c r="M268" s="167">
        <f t="shared" ref="M268:M273" si="58">ROUND(F268*(H268),2)</f>
        <v>0</v>
      </c>
      <c r="N268" s="167">
        <v>0</v>
      </c>
      <c r="O268" s="167"/>
      <c r="P268" s="171">
        <v>5.3E-3</v>
      </c>
      <c r="Q268" s="171"/>
      <c r="R268" s="171">
        <v>5.3E-3</v>
      </c>
      <c r="S268" s="167">
        <f t="shared" ref="S268:S273" si="59">ROUND(F268*(P268),3)</f>
        <v>0.10299999999999999</v>
      </c>
      <c r="T268" s="168"/>
      <c r="U268" s="168"/>
      <c r="V268" s="171"/>
      <c r="Z268">
        <v>0</v>
      </c>
    </row>
    <row r="269" spans="1:26" ht="24.9" customHeight="1" x14ac:dyDescent="0.3">
      <c r="A269" s="169"/>
      <c r="B269" s="164" t="s">
        <v>654</v>
      </c>
      <c r="C269" s="170" t="s">
        <v>665</v>
      </c>
      <c r="D269" s="164" t="s">
        <v>666</v>
      </c>
      <c r="E269" s="164" t="s">
        <v>128</v>
      </c>
      <c r="F269" s="165">
        <v>19.5</v>
      </c>
      <c r="G269" s="166">
        <v>0</v>
      </c>
      <c r="H269" s="166">
        <v>0</v>
      </c>
      <c r="I269" s="166">
        <f t="shared" si="54"/>
        <v>0</v>
      </c>
      <c r="J269" s="164">
        <f t="shared" si="55"/>
        <v>0</v>
      </c>
      <c r="K269" s="167">
        <f t="shared" si="56"/>
        <v>0</v>
      </c>
      <c r="L269" s="167">
        <f t="shared" si="57"/>
        <v>0</v>
      </c>
      <c r="M269" s="167">
        <f t="shared" si="58"/>
        <v>0</v>
      </c>
      <c r="N269" s="167">
        <v>0</v>
      </c>
      <c r="O269" s="167"/>
      <c r="P269" s="171">
        <v>5.3E-3</v>
      </c>
      <c r="Q269" s="171"/>
      <c r="R269" s="171">
        <v>5.3E-3</v>
      </c>
      <c r="S269" s="167">
        <f t="shared" si="59"/>
        <v>0.10299999999999999</v>
      </c>
      <c r="T269" s="168"/>
      <c r="U269" s="168"/>
      <c r="V269" s="171"/>
      <c r="Z269">
        <v>0</v>
      </c>
    </row>
    <row r="270" spans="1:26" ht="24.9" customHeight="1" x14ac:dyDescent="0.3">
      <c r="A270" s="169"/>
      <c r="B270" s="164" t="s">
        <v>654</v>
      </c>
      <c r="C270" s="170" t="s">
        <v>667</v>
      </c>
      <c r="D270" s="164" t="s">
        <v>668</v>
      </c>
      <c r="E270" s="164" t="s">
        <v>128</v>
      </c>
      <c r="F270" s="165">
        <v>19.5</v>
      </c>
      <c r="G270" s="166">
        <v>0</v>
      </c>
      <c r="H270" s="166">
        <v>0</v>
      </c>
      <c r="I270" s="166">
        <f t="shared" si="54"/>
        <v>0</v>
      </c>
      <c r="J270" s="164">
        <f t="shared" si="55"/>
        <v>0</v>
      </c>
      <c r="K270" s="167">
        <f t="shared" si="56"/>
        <v>0</v>
      </c>
      <c r="L270" s="167">
        <f t="shared" si="57"/>
        <v>0</v>
      </c>
      <c r="M270" s="167">
        <f t="shared" si="58"/>
        <v>0</v>
      </c>
      <c r="N270" s="167">
        <v>0</v>
      </c>
      <c r="O270" s="167"/>
      <c r="P270" s="171">
        <v>5.3E-3</v>
      </c>
      <c r="Q270" s="171"/>
      <c r="R270" s="171">
        <v>5.3E-3</v>
      </c>
      <c r="S270" s="167">
        <f t="shared" si="59"/>
        <v>0.10299999999999999</v>
      </c>
      <c r="T270" s="168"/>
      <c r="U270" s="168"/>
      <c r="V270" s="171"/>
      <c r="Z270">
        <v>0</v>
      </c>
    </row>
    <row r="271" spans="1:26" ht="24.9" customHeight="1" x14ac:dyDescent="0.3">
      <c r="A271" s="169"/>
      <c r="B271" s="164" t="s">
        <v>654</v>
      </c>
      <c r="C271" s="170" t="s">
        <v>983</v>
      </c>
      <c r="D271" s="164" t="s">
        <v>984</v>
      </c>
      <c r="E271" s="164" t="s">
        <v>128</v>
      </c>
      <c r="F271" s="165">
        <v>19.5</v>
      </c>
      <c r="G271" s="166">
        <v>0</v>
      </c>
      <c r="H271" s="166">
        <v>0</v>
      </c>
      <c r="I271" s="166">
        <f t="shared" si="54"/>
        <v>0</v>
      </c>
      <c r="J271" s="164">
        <f t="shared" si="55"/>
        <v>0</v>
      </c>
      <c r="K271" s="167">
        <f t="shared" si="56"/>
        <v>0</v>
      </c>
      <c r="L271" s="167">
        <f t="shared" si="57"/>
        <v>0</v>
      </c>
      <c r="M271" s="167">
        <f t="shared" si="58"/>
        <v>0</v>
      </c>
      <c r="N271" s="167">
        <v>0</v>
      </c>
      <c r="O271" s="167"/>
      <c r="P271" s="171">
        <v>4.7200000000000002E-3</v>
      </c>
      <c r="Q271" s="171"/>
      <c r="R271" s="171">
        <v>4.7200000000000002E-3</v>
      </c>
      <c r="S271" s="167">
        <f t="shared" si="59"/>
        <v>9.1999999999999998E-2</v>
      </c>
      <c r="T271" s="168"/>
      <c r="U271" s="168"/>
      <c r="V271" s="171"/>
      <c r="Z271">
        <v>0</v>
      </c>
    </row>
    <row r="272" spans="1:26" ht="24.9" customHeight="1" x14ac:dyDescent="0.3">
      <c r="A272" s="169"/>
      <c r="B272" s="164" t="s">
        <v>654</v>
      </c>
      <c r="C272" s="170" t="s">
        <v>985</v>
      </c>
      <c r="D272" s="164" t="s">
        <v>986</v>
      </c>
      <c r="E272" s="164" t="s">
        <v>461</v>
      </c>
      <c r="F272" s="165">
        <v>4.0999999999999996</v>
      </c>
      <c r="G272" s="166">
        <v>0</v>
      </c>
      <c r="H272" s="166">
        <v>0</v>
      </c>
      <c r="I272" s="166">
        <f t="shared" si="54"/>
        <v>0</v>
      </c>
      <c r="J272" s="164">
        <f t="shared" si="55"/>
        <v>0</v>
      </c>
      <c r="K272" s="167">
        <f t="shared" si="56"/>
        <v>0</v>
      </c>
      <c r="L272" s="167">
        <f t="shared" si="57"/>
        <v>0</v>
      </c>
      <c r="M272" s="167">
        <f t="shared" si="58"/>
        <v>0</v>
      </c>
      <c r="N272" s="167">
        <v>0</v>
      </c>
      <c r="O272" s="167"/>
      <c r="P272" s="171"/>
      <c r="Q272" s="171"/>
      <c r="R272" s="171"/>
      <c r="S272" s="167">
        <f t="shared" si="59"/>
        <v>0</v>
      </c>
      <c r="T272" s="168"/>
      <c r="U272" s="168"/>
      <c r="V272" s="171"/>
      <c r="Z272">
        <v>0</v>
      </c>
    </row>
    <row r="273" spans="1:26" ht="24.9" customHeight="1" x14ac:dyDescent="0.3">
      <c r="A273" s="178"/>
      <c r="B273" s="173" t="s">
        <v>700</v>
      </c>
      <c r="C273" s="179" t="s">
        <v>987</v>
      </c>
      <c r="D273" s="173" t="s">
        <v>988</v>
      </c>
      <c r="E273" s="173" t="s">
        <v>271</v>
      </c>
      <c r="F273" s="174">
        <v>21.45</v>
      </c>
      <c r="G273" s="175">
        <v>0</v>
      </c>
      <c r="H273" s="175">
        <v>0</v>
      </c>
      <c r="I273" s="175">
        <f t="shared" si="54"/>
        <v>0</v>
      </c>
      <c r="J273" s="173">
        <f t="shared" si="55"/>
        <v>0</v>
      </c>
      <c r="K273" s="176">
        <f t="shared" si="56"/>
        <v>0</v>
      </c>
      <c r="L273" s="176">
        <f t="shared" si="57"/>
        <v>0</v>
      </c>
      <c r="M273" s="176">
        <f t="shared" si="58"/>
        <v>0</v>
      </c>
      <c r="N273" s="176">
        <v>0</v>
      </c>
      <c r="O273" s="176"/>
      <c r="P273" s="180"/>
      <c r="Q273" s="180"/>
      <c r="R273" s="180"/>
      <c r="S273" s="176">
        <f t="shared" si="59"/>
        <v>0</v>
      </c>
      <c r="T273" s="177"/>
      <c r="U273" s="177"/>
      <c r="V273" s="180"/>
      <c r="Z273">
        <v>0</v>
      </c>
    </row>
    <row r="274" spans="1:26" x14ac:dyDescent="0.3">
      <c r="A274" s="148"/>
      <c r="B274" s="148"/>
      <c r="C274" s="163">
        <v>771</v>
      </c>
      <c r="D274" s="163" t="s">
        <v>87</v>
      </c>
      <c r="E274" s="148"/>
      <c r="F274" s="162"/>
      <c r="G274" s="151">
        <f>ROUND((SUM(L267:L273))/1,2)</f>
        <v>0</v>
      </c>
      <c r="H274" s="151">
        <f>ROUND((SUM(M267:M273))/1,2)</f>
        <v>0</v>
      </c>
      <c r="I274" s="151">
        <f>ROUND((SUM(I267:I273))/1,2)</f>
        <v>0</v>
      </c>
      <c r="J274" s="148"/>
      <c r="K274" s="148"/>
      <c r="L274" s="148">
        <f>ROUND((SUM(L267:L273))/1,2)</f>
        <v>0</v>
      </c>
      <c r="M274" s="148">
        <f>ROUND((SUM(M267:M273))/1,2)</f>
        <v>0</v>
      </c>
      <c r="N274" s="148"/>
      <c r="O274" s="148"/>
      <c r="P274" s="172"/>
      <c r="Q274" s="148"/>
      <c r="R274" s="148"/>
      <c r="S274" s="172">
        <f>ROUND((SUM(S267:S273))/1,2)</f>
        <v>0.4</v>
      </c>
      <c r="T274" s="145"/>
      <c r="U274" s="145"/>
      <c r="V274" s="2">
        <f>ROUND((SUM(V267:V273))/1,2)</f>
        <v>0</v>
      </c>
      <c r="W274" s="145"/>
      <c r="X274" s="145"/>
      <c r="Y274" s="145"/>
      <c r="Z274" s="145"/>
    </row>
    <row r="275" spans="1:26" x14ac:dyDescent="0.3">
      <c r="A275" s="1"/>
      <c r="B275" s="1"/>
      <c r="C275" s="1"/>
      <c r="D275" s="1"/>
      <c r="E275" s="1"/>
      <c r="F275" s="158"/>
      <c r="G275" s="141"/>
      <c r="H275" s="141"/>
      <c r="I275" s="141"/>
      <c r="J275" s="1"/>
      <c r="K275" s="1"/>
      <c r="L275" s="1"/>
      <c r="M275" s="1"/>
      <c r="N275" s="1"/>
      <c r="O275" s="1"/>
      <c r="P275" s="1"/>
      <c r="Q275" s="1"/>
      <c r="R275" s="1"/>
      <c r="S275" s="1"/>
      <c r="V275" s="1"/>
    </row>
    <row r="276" spans="1:26" x14ac:dyDescent="0.3">
      <c r="A276" s="148"/>
      <c r="B276" s="148"/>
      <c r="C276" s="163">
        <v>781</v>
      </c>
      <c r="D276" s="163" t="s">
        <v>90</v>
      </c>
      <c r="E276" s="148"/>
      <c r="F276" s="162"/>
      <c r="G276" s="149"/>
      <c r="H276" s="149"/>
      <c r="I276" s="149"/>
      <c r="J276" s="148"/>
      <c r="K276" s="148"/>
      <c r="L276" s="148"/>
      <c r="M276" s="148"/>
      <c r="N276" s="148"/>
      <c r="O276" s="148"/>
      <c r="P276" s="148"/>
      <c r="Q276" s="148"/>
      <c r="R276" s="148"/>
      <c r="S276" s="148"/>
      <c r="T276" s="145"/>
      <c r="U276" s="145"/>
      <c r="V276" s="148"/>
      <c r="W276" s="145"/>
      <c r="X276" s="145"/>
      <c r="Y276" s="145"/>
      <c r="Z276" s="145"/>
    </row>
    <row r="277" spans="1:26" ht="24.9" customHeight="1" x14ac:dyDescent="0.3">
      <c r="A277" s="169"/>
      <c r="B277" s="164" t="s">
        <v>693</v>
      </c>
      <c r="C277" s="170" t="s">
        <v>989</v>
      </c>
      <c r="D277" s="164" t="s">
        <v>990</v>
      </c>
      <c r="E277" s="164" t="s">
        <v>991</v>
      </c>
      <c r="F277" s="165">
        <v>75.069999999999993</v>
      </c>
      <c r="G277" s="166">
        <v>0</v>
      </c>
      <c r="H277" s="166">
        <v>0</v>
      </c>
      <c r="I277" s="166">
        <f>ROUND(F277*(G277+H277),2)</f>
        <v>0</v>
      </c>
      <c r="J277" s="164">
        <f>ROUND(F277*(N277),2)</f>
        <v>0</v>
      </c>
      <c r="K277" s="167">
        <f>ROUND(F277*(O277),2)</f>
        <v>0</v>
      </c>
      <c r="L277" s="167">
        <f>ROUND(F277*(G277),2)</f>
        <v>0</v>
      </c>
      <c r="M277" s="167">
        <f>ROUND(F277*(H277),2)</f>
        <v>0</v>
      </c>
      <c r="N277" s="167">
        <v>0</v>
      </c>
      <c r="O277" s="167"/>
      <c r="P277" s="171"/>
      <c r="Q277" s="171"/>
      <c r="R277" s="171"/>
      <c r="S277" s="167">
        <f>ROUND(F277*(P277),3)</f>
        <v>0</v>
      </c>
      <c r="T277" s="168"/>
      <c r="U277" s="168"/>
      <c r="V277" s="171"/>
      <c r="Z277">
        <v>0</v>
      </c>
    </row>
    <row r="278" spans="1:26" ht="24.9" customHeight="1" x14ac:dyDescent="0.3">
      <c r="A278" s="169"/>
      <c r="B278" s="164" t="s">
        <v>693</v>
      </c>
      <c r="C278" s="170" t="s">
        <v>992</v>
      </c>
      <c r="D278" s="164" t="s">
        <v>993</v>
      </c>
      <c r="E278" s="164" t="s">
        <v>128</v>
      </c>
      <c r="F278" s="165">
        <v>75.069999999999993</v>
      </c>
      <c r="G278" s="166">
        <v>0</v>
      </c>
      <c r="H278" s="166">
        <v>0</v>
      </c>
      <c r="I278" s="166">
        <f>ROUND(F278*(G278+H278),2)</f>
        <v>0</v>
      </c>
      <c r="J278" s="164">
        <f>ROUND(F278*(N278),2)</f>
        <v>0</v>
      </c>
      <c r="K278" s="167">
        <f>ROUND(F278*(O278),2)</f>
        <v>0</v>
      </c>
      <c r="L278" s="167">
        <f>ROUND(F278*(G278),2)</f>
        <v>0</v>
      </c>
      <c r="M278" s="167">
        <f>ROUND(F278*(H278),2)</f>
        <v>0</v>
      </c>
      <c r="N278" s="167">
        <v>0</v>
      </c>
      <c r="O278" s="167"/>
      <c r="P278" s="171">
        <v>3.3400000000000001E-3</v>
      </c>
      <c r="Q278" s="171"/>
      <c r="R278" s="171">
        <v>3.3400000000000001E-3</v>
      </c>
      <c r="S278" s="167">
        <f>ROUND(F278*(P278),3)</f>
        <v>0.251</v>
      </c>
      <c r="T278" s="168"/>
      <c r="U278" s="168"/>
      <c r="V278" s="171"/>
      <c r="Z278">
        <v>0</v>
      </c>
    </row>
    <row r="279" spans="1:26" ht="24.9" customHeight="1" x14ac:dyDescent="0.3">
      <c r="A279" s="169"/>
      <c r="B279" s="164" t="s">
        <v>693</v>
      </c>
      <c r="C279" s="170" t="s">
        <v>994</v>
      </c>
      <c r="D279" s="164" t="s">
        <v>995</v>
      </c>
      <c r="E279" s="164" t="s">
        <v>461</v>
      </c>
      <c r="F279" s="165">
        <v>2.2999999999999998</v>
      </c>
      <c r="G279" s="166">
        <v>0</v>
      </c>
      <c r="H279" s="166">
        <v>0</v>
      </c>
      <c r="I279" s="166">
        <f>ROUND(F279*(G279+H279),2)</f>
        <v>0</v>
      </c>
      <c r="J279" s="164">
        <f>ROUND(F279*(N279),2)</f>
        <v>0</v>
      </c>
      <c r="K279" s="167">
        <f>ROUND(F279*(O279),2)</f>
        <v>0</v>
      </c>
      <c r="L279" s="167">
        <f>ROUND(F279*(G279),2)</f>
        <v>0</v>
      </c>
      <c r="M279" s="167">
        <f>ROUND(F279*(H279),2)</f>
        <v>0</v>
      </c>
      <c r="N279" s="167">
        <v>0</v>
      </c>
      <c r="O279" s="167"/>
      <c r="P279" s="171"/>
      <c r="Q279" s="171"/>
      <c r="R279" s="171"/>
      <c r="S279" s="167">
        <f>ROUND(F279*(P279),3)</f>
        <v>0</v>
      </c>
      <c r="T279" s="168"/>
      <c r="U279" s="168"/>
      <c r="V279" s="171"/>
      <c r="Z279">
        <v>0</v>
      </c>
    </row>
    <row r="280" spans="1:26" ht="24.9" customHeight="1" x14ac:dyDescent="0.3">
      <c r="A280" s="178"/>
      <c r="B280" s="173" t="s">
        <v>700</v>
      </c>
      <c r="C280" s="179" t="s">
        <v>996</v>
      </c>
      <c r="D280" s="173" t="s">
        <v>997</v>
      </c>
      <c r="E280" s="173" t="s">
        <v>271</v>
      </c>
      <c r="F280" s="174">
        <v>82.58</v>
      </c>
      <c r="G280" s="175">
        <v>0</v>
      </c>
      <c r="H280" s="175">
        <v>0</v>
      </c>
      <c r="I280" s="175">
        <f>ROUND(F280*(G280+H280),2)</f>
        <v>0</v>
      </c>
      <c r="J280" s="173">
        <f>ROUND(F280*(N280),2)</f>
        <v>0</v>
      </c>
      <c r="K280" s="176">
        <f>ROUND(F280*(O280),2)</f>
        <v>0</v>
      </c>
      <c r="L280" s="176">
        <f>ROUND(F280*(G280),2)</f>
        <v>0</v>
      </c>
      <c r="M280" s="176">
        <f>ROUND(F280*(H280),2)</f>
        <v>0</v>
      </c>
      <c r="N280" s="176">
        <v>0</v>
      </c>
      <c r="O280" s="176"/>
      <c r="P280" s="180"/>
      <c r="Q280" s="180"/>
      <c r="R280" s="180"/>
      <c r="S280" s="176">
        <f>ROUND(F280*(P280),3)</f>
        <v>0</v>
      </c>
      <c r="T280" s="177"/>
      <c r="U280" s="177"/>
      <c r="V280" s="180"/>
      <c r="Z280">
        <v>0</v>
      </c>
    </row>
    <row r="281" spans="1:26" x14ac:dyDescent="0.3">
      <c r="A281" s="148"/>
      <c r="B281" s="148"/>
      <c r="C281" s="163">
        <v>781</v>
      </c>
      <c r="D281" s="163" t="s">
        <v>90</v>
      </c>
      <c r="E281" s="148"/>
      <c r="F281" s="162"/>
      <c r="G281" s="151">
        <f>ROUND((SUM(L276:L280))/1,2)</f>
        <v>0</v>
      </c>
      <c r="H281" s="151">
        <f>ROUND((SUM(M276:M280))/1,2)</f>
        <v>0</v>
      </c>
      <c r="I281" s="151">
        <f>ROUND((SUM(I276:I280))/1,2)</f>
        <v>0</v>
      </c>
      <c r="J281" s="148"/>
      <c r="K281" s="148"/>
      <c r="L281" s="148">
        <f>ROUND((SUM(L276:L280))/1,2)</f>
        <v>0</v>
      </c>
      <c r="M281" s="148">
        <f>ROUND((SUM(M276:M280))/1,2)</f>
        <v>0</v>
      </c>
      <c r="N281" s="148"/>
      <c r="O281" s="148"/>
      <c r="P281" s="172"/>
      <c r="Q281" s="148"/>
      <c r="R281" s="148"/>
      <c r="S281" s="172">
        <f>ROUND((SUM(S276:S280))/1,2)</f>
        <v>0.25</v>
      </c>
      <c r="T281" s="145"/>
      <c r="U281" s="145"/>
      <c r="V281" s="2">
        <f>ROUND((SUM(V276:V280))/1,2)</f>
        <v>0</v>
      </c>
      <c r="W281" s="145"/>
      <c r="X281" s="145"/>
      <c r="Y281" s="145"/>
      <c r="Z281" s="145"/>
    </row>
    <row r="282" spans="1:26" x14ac:dyDescent="0.3">
      <c r="A282" s="1"/>
      <c r="B282" s="1"/>
      <c r="C282" s="1"/>
      <c r="D282" s="1"/>
      <c r="E282" s="1"/>
      <c r="F282" s="158"/>
      <c r="G282" s="141"/>
      <c r="H282" s="141"/>
      <c r="I282" s="141"/>
      <c r="J282" s="1"/>
      <c r="K282" s="1"/>
      <c r="L282" s="1"/>
      <c r="M282" s="1"/>
      <c r="N282" s="1"/>
      <c r="O282" s="1"/>
      <c r="P282" s="1"/>
      <c r="Q282" s="1"/>
      <c r="R282" s="1"/>
      <c r="S282" s="1"/>
      <c r="V282" s="1"/>
    </row>
    <row r="283" spans="1:26" x14ac:dyDescent="0.3">
      <c r="A283" s="148"/>
      <c r="B283" s="148"/>
      <c r="C283" s="163">
        <v>783</v>
      </c>
      <c r="D283" s="163" t="s">
        <v>91</v>
      </c>
      <c r="E283" s="148"/>
      <c r="F283" s="162"/>
      <c r="G283" s="149"/>
      <c r="H283" s="149"/>
      <c r="I283" s="149"/>
      <c r="J283" s="148"/>
      <c r="K283" s="148"/>
      <c r="L283" s="148"/>
      <c r="M283" s="148"/>
      <c r="N283" s="148"/>
      <c r="O283" s="148"/>
      <c r="P283" s="148"/>
      <c r="Q283" s="148"/>
      <c r="R283" s="148"/>
      <c r="S283" s="148"/>
      <c r="T283" s="145"/>
      <c r="U283" s="145"/>
      <c r="V283" s="148"/>
      <c r="W283" s="145"/>
      <c r="X283" s="145"/>
      <c r="Y283" s="145"/>
      <c r="Z283" s="145"/>
    </row>
    <row r="284" spans="1:26" ht="35.1" customHeight="1" x14ac:dyDescent="0.3">
      <c r="A284" s="169"/>
      <c r="B284" s="164" t="s">
        <v>703</v>
      </c>
      <c r="C284" s="170" t="s">
        <v>998</v>
      </c>
      <c r="D284" s="164" t="s">
        <v>999</v>
      </c>
      <c r="E284" s="164" t="s">
        <v>128</v>
      </c>
      <c r="F284" s="165">
        <v>350.4</v>
      </c>
      <c r="G284" s="166">
        <v>0</v>
      </c>
      <c r="H284" s="166">
        <v>0</v>
      </c>
      <c r="I284" s="166">
        <f>ROUND(F284*(G284+H284),2)</f>
        <v>0</v>
      </c>
      <c r="J284" s="164">
        <f>ROUND(F284*(N284),2)</f>
        <v>0</v>
      </c>
      <c r="K284" s="167">
        <f>ROUND(F284*(O284),2)</f>
        <v>0</v>
      </c>
      <c r="L284" s="167">
        <f>ROUND(F284*(G284),2)</f>
        <v>0</v>
      </c>
      <c r="M284" s="167">
        <f>ROUND(F284*(H284),2)</f>
        <v>0</v>
      </c>
      <c r="N284" s="167">
        <v>0</v>
      </c>
      <c r="O284" s="167"/>
      <c r="P284" s="171">
        <v>7.6999999999999996E-4</v>
      </c>
      <c r="Q284" s="171"/>
      <c r="R284" s="171">
        <v>7.6999999999999996E-4</v>
      </c>
      <c r="S284" s="167">
        <f>ROUND(F284*(P284),3)</f>
        <v>0.27</v>
      </c>
      <c r="T284" s="168"/>
      <c r="U284" s="168"/>
      <c r="V284" s="171"/>
      <c r="Z284">
        <v>0</v>
      </c>
    </row>
    <row r="285" spans="1:26" ht="24.9" customHeight="1" x14ac:dyDescent="0.3">
      <c r="A285" s="169"/>
      <c r="B285" s="164" t="s">
        <v>703</v>
      </c>
      <c r="C285" s="170" t="s">
        <v>704</v>
      </c>
      <c r="D285" s="164" t="s">
        <v>705</v>
      </c>
      <c r="E285" s="164" t="s">
        <v>128</v>
      </c>
      <c r="F285" s="165">
        <v>21.85</v>
      </c>
      <c r="G285" s="166">
        <v>0</v>
      </c>
      <c r="H285" s="166">
        <v>0</v>
      </c>
      <c r="I285" s="166">
        <f>ROUND(F285*(G285+H285),2)</f>
        <v>0</v>
      </c>
      <c r="J285" s="164">
        <f>ROUND(F285*(N285),2)</f>
        <v>0</v>
      </c>
      <c r="K285" s="167">
        <f>ROUND(F285*(O285),2)</f>
        <v>0</v>
      </c>
      <c r="L285" s="167">
        <f>ROUND(F285*(G285),2)</f>
        <v>0</v>
      </c>
      <c r="M285" s="167">
        <f>ROUND(F285*(H285),2)</f>
        <v>0</v>
      </c>
      <c r="N285" s="167">
        <v>0</v>
      </c>
      <c r="O285" s="167"/>
      <c r="P285" s="171">
        <v>1.5999999999999999E-4</v>
      </c>
      <c r="Q285" s="171"/>
      <c r="R285" s="171">
        <v>1.5999999999999999E-4</v>
      </c>
      <c r="S285" s="167">
        <f>ROUND(F285*(P285),3)</f>
        <v>3.0000000000000001E-3</v>
      </c>
      <c r="T285" s="168"/>
      <c r="U285" s="168"/>
      <c r="V285" s="171"/>
      <c r="Z285">
        <v>0</v>
      </c>
    </row>
    <row r="286" spans="1:26" ht="24.9" customHeight="1" x14ac:dyDescent="0.3">
      <c r="A286" s="169"/>
      <c r="B286" s="164" t="s">
        <v>703</v>
      </c>
      <c r="C286" s="170" t="s">
        <v>706</v>
      </c>
      <c r="D286" s="164" t="s">
        <v>1000</v>
      </c>
      <c r="E286" s="164" t="s">
        <v>128</v>
      </c>
      <c r="F286" s="165">
        <v>21.85</v>
      </c>
      <c r="G286" s="166">
        <v>0</v>
      </c>
      <c r="H286" s="166">
        <v>0</v>
      </c>
      <c r="I286" s="166">
        <f>ROUND(F286*(G286+H286),2)</f>
        <v>0</v>
      </c>
      <c r="J286" s="164">
        <f>ROUND(F286*(N286),2)</f>
        <v>0</v>
      </c>
      <c r="K286" s="167">
        <f>ROUND(F286*(O286),2)</f>
        <v>0</v>
      </c>
      <c r="L286" s="167">
        <f>ROUND(F286*(G286),2)</f>
        <v>0</v>
      </c>
      <c r="M286" s="167">
        <f>ROUND(F286*(H286),2)</f>
        <v>0</v>
      </c>
      <c r="N286" s="167">
        <v>0</v>
      </c>
      <c r="O286" s="167"/>
      <c r="P286" s="171">
        <v>7.9999999999999993E-5</v>
      </c>
      <c r="Q286" s="171"/>
      <c r="R286" s="171">
        <v>7.9999999999999993E-5</v>
      </c>
      <c r="S286" s="167">
        <f>ROUND(F286*(P286),3)</f>
        <v>2E-3</v>
      </c>
      <c r="T286" s="168"/>
      <c r="U286" s="168"/>
      <c r="V286" s="171"/>
      <c r="Z286">
        <v>0</v>
      </c>
    </row>
    <row r="287" spans="1:26" x14ac:dyDescent="0.3">
      <c r="A287" s="148"/>
      <c r="B287" s="148"/>
      <c r="C287" s="163">
        <v>783</v>
      </c>
      <c r="D287" s="163" t="s">
        <v>91</v>
      </c>
      <c r="E287" s="148"/>
      <c r="F287" s="162"/>
      <c r="G287" s="151">
        <f>ROUND((SUM(L283:L286))/1,2)</f>
        <v>0</v>
      </c>
      <c r="H287" s="151">
        <f>ROUND((SUM(M283:M286))/1,2)</f>
        <v>0</v>
      </c>
      <c r="I287" s="151">
        <f>ROUND((SUM(I283:I286))/1,2)</f>
        <v>0</v>
      </c>
      <c r="J287" s="148"/>
      <c r="K287" s="148"/>
      <c r="L287" s="148">
        <f>ROUND((SUM(L283:L286))/1,2)</f>
        <v>0</v>
      </c>
      <c r="M287" s="148">
        <f>ROUND((SUM(M283:M286))/1,2)</f>
        <v>0</v>
      </c>
      <c r="N287" s="148"/>
      <c r="O287" s="148"/>
      <c r="P287" s="172"/>
      <c r="Q287" s="148"/>
      <c r="R287" s="148"/>
      <c r="S287" s="172">
        <f>ROUND((SUM(S283:S286))/1,2)</f>
        <v>0.28000000000000003</v>
      </c>
      <c r="T287" s="145"/>
      <c r="U287" s="145"/>
      <c r="V287" s="2">
        <f>ROUND((SUM(V283:V286))/1,2)</f>
        <v>0</v>
      </c>
      <c r="W287" s="145"/>
      <c r="X287" s="145"/>
      <c r="Y287" s="145"/>
      <c r="Z287" s="145"/>
    </row>
    <row r="288" spans="1:26" x14ac:dyDescent="0.3">
      <c r="A288" s="1"/>
      <c r="B288" s="1"/>
      <c r="C288" s="1"/>
      <c r="D288" s="1"/>
      <c r="E288" s="1"/>
      <c r="F288" s="158"/>
      <c r="G288" s="141"/>
      <c r="H288" s="141"/>
      <c r="I288" s="141"/>
      <c r="J288" s="1"/>
      <c r="K288" s="1"/>
      <c r="L288" s="1"/>
      <c r="M288" s="1"/>
      <c r="N288" s="1"/>
      <c r="O288" s="1"/>
      <c r="P288" s="1"/>
      <c r="Q288" s="1"/>
      <c r="R288" s="1"/>
      <c r="S288" s="1"/>
      <c r="V288" s="1"/>
    </row>
    <row r="289" spans="1:26" x14ac:dyDescent="0.3">
      <c r="A289" s="148"/>
      <c r="B289" s="148"/>
      <c r="C289" s="163">
        <v>784</v>
      </c>
      <c r="D289" s="163" t="s">
        <v>92</v>
      </c>
      <c r="E289" s="148"/>
      <c r="F289" s="162"/>
      <c r="G289" s="149"/>
      <c r="H289" s="149"/>
      <c r="I289" s="149"/>
      <c r="J289" s="148"/>
      <c r="K289" s="148"/>
      <c r="L289" s="148"/>
      <c r="M289" s="148"/>
      <c r="N289" s="148"/>
      <c r="O289" s="148"/>
      <c r="P289" s="148"/>
      <c r="Q289" s="148"/>
      <c r="R289" s="148"/>
      <c r="S289" s="148"/>
      <c r="T289" s="145"/>
      <c r="U289" s="145"/>
      <c r="V289" s="148"/>
      <c r="W289" s="145"/>
      <c r="X289" s="145"/>
      <c r="Y289" s="145"/>
      <c r="Z289" s="145"/>
    </row>
    <row r="290" spans="1:26" ht="24.9" customHeight="1" x14ac:dyDescent="0.3">
      <c r="A290" s="169"/>
      <c r="B290" s="164" t="s">
        <v>708</v>
      </c>
      <c r="C290" s="170" t="s">
        <v>709</v>
      </c>
      <c r="D290" s="164" t="s">
        <v>710</v>
      </c>
      <c r="E290" s="164" t="s">
        <v>271</v>
      </c>
      <c r="F290" s="165">
        <v>46.75</v>
      </c>
      <c r="G290" s="166">
        <v>0</v>
      </c>
      <c r="H290" s="166">
        <v>0</v>
      </c>
      <c r="I290" s="166">
        <f>ROUND(F290*(G290+H290),2)</f>
        <v>0</v>
      </c>
      <c r="J290" s="164">
        <f>ROUND(F290*(N290),2)</f>
        <v>0</v>
      </c>
      <c r="K290" s="167">
        <f>ROUND(F290*(O290),2)</f>
        <v>0</v>
      </c>
      <c r="L290" s="167">
        <f>ROUND(F290*(G290),2)</f>
        <v>0</v>
      </c>
      <c r="M290" s="167">
        <f>ROUND(F290*(H290),2)</f>
        <v>0</v>
      </c>
      <c r="N290" s="167">
        <v>0</v>
      </c>
      <c r="O290" s="167"/>
      <c r="P290" s="171"/>
      <c r="Q290" s="171"/>
      <c r="R290" s="171"/>
      <c r="S290" s="167">
        <f>ROUND(F290*(P290),3)</f>
        <v>0</v>
      </c>
      <c r="T290" s="168"/>
      <c r="U290" s="168"/>
      <c r="V290" s="171"/>
      <c r="Z290">
        <v>0</v>
      </c>
    </row>
    <row r="291" spans="1:26" ht="24.9" customHeight="1" x14ac:dyDescent="0.3">
      <c r="A291" s="169"/>
      <c r="B291" s="164" t="s">
        <v>708</v>
      </c>
      <c r="C291" s="170" t="s">
        <v>1001</v>
      </c>
      <c r="D291" s="164" t="s">
        <v>1002</v>
      </c>
      <c r="E291" s="164" t="s">
        <v>128</v>
      </c>
      <c r="F291" s="165">
        <v>1113.69</v>
      </c>
      <c r="G291" s="166">
        <v>0</v>
      </c>
      <c r="H291" s="166">
        <v>0</v>
      </c>
      <c r="I291" s="166">
        <f>ROUND(F291*(G291+H291),2)</f>
        <v>0</v>
      </c>
      <c r="J291" s="164">
        <f>ROUND(F291*(N291),2)</f>
        <v>0</v>
      </c>
      <c r="K291" s="167">
        <f>ROUND(F291*(O291),2)</f>
        <v>0</v>
      </c>
      <c r="L291" s="167">
        <f>ROUND(F291*(G291),2)</f>
        <v>0</v>
      </c>
      <c r="M291" s="167">
        <f>ROUND(F291*(H291),2)</f>
        <v>0</v>
      </c>
      <c r="N291" s="167">
        <v>0</v>
      </c>
      <c r="O291" s="167"/>
      <c r="P291" s="171">
        <v>1E-4</v>
      </c>
      <c r="Q291" s="171"/>
      <c r="R291" s="171">
        <v>1E-4</v>
      </c>
      <c r="S291" s="167">
        <f>ROUND(F291*(P291),3)</f>
        <v>0.111</v>
      </c>
      <c r="T291" s="168"/>
      <c r="U291" s="168"/>
      <c r="V291" s="171"/>
      <c r="Z291">
        <v>0</v>
      </c>
    </row>
    <row r="292" spans="1:26" ht="24.9" customHeight="1" x14ac:dyDescent="0.3">
      <c r="A292" s="169"/>
      <c r="B292" s="164" t="s">
        <v>708</v>
      </c>
      <c r="C292" s="170" t="s">
        <v>1003</v>
      </c>
      <c r="D292" s="164" t="s">
        <v>1004</v>
      </c>
      <c r="E292" s="164" t="s">
        <v>128</v>
      </c>
      <c r="F292" s="165">
        <v>1066.94</v>
      </c>
      <c r="G292" s="166">
        <v>0</v>
      </c>
      <c r="H292" s="166">
        <v>0</v>
      </c>
      <c r="I292" s="166">
        <f>ROUND(F292*(G292+H292),2)</f>
        <v>0</v>
      </c>
      <c r="J292" s="164">
        <f>ROUND(F292*(N292),2)</f>
        <v>0</v>
      </c>
      <c r="K292" s="167">
        <f>ROUND(F292*(O292),2)</f>
        <v>0</v>
      </c>
      <c r="L292" s="167">
        <f>ROUND(F292*(G292),2)</f>
        <v>0</v>
      </c>
      <c r="M292" s="167">
        <f>ROUND(F292*(H292),2)</f>
        <v>0</v>
      </c>
      <c r="N292" s="167">
        <v>0</v>
      </c>
      <c r="O292" s="167"/>
      <c r="P292" s="171">
        <v>3.3E-4</v>
      </c>
      <c r="Q292" s="171"/>
      <c r="R292" s="171">
        <v>3.3E-4</v>
      </c>
      <c r="S292" s="167">
        <f>ROUND(F292*(P292),3)</f>
        <v>0.35199999999999998</v>
      </c>
      <c r="T292" s="168"/>
      <c r="U292" s="168"/>
      <c r="V292" s="171"/>
      <c r="Z292">
        <v>0</v>
      </c>
    </row>
    <row r="293" spans="1:26" ht="24.9" customHeight="1" x14ac:dyDescent="0.3">
      <c r="A293" s="169"/>
      <c r="B293" s="164" t="s">
        <v>1005</v>
      </c>
      <c r="C293" s="170" t="s">
        <v>1006</v>
      </c>
      <c r="D293" s="164" t="s">
        <v>1007</v>
      </c>
      <c r="E293" s="164" t="s">
        <v>128</v>
      </c>
      <c r="F293" s="165">
        <v>281.75</v>
      </c>
      <c r="G293" s="166">
        <v>0</v>
      </c>
      <c r="H293" s="166">
        <v>0</v>
      </c>
      <c r="I293" s="166">
        <f>ROUND(F293*(G293+H293),2)</f>
        <v>0</v>
      </c>
      <c r="J293" s="164">
        <f>ROUND(F293*(N293),2)</f>
        <v>0</v>
      </c>
      <c r="K293" s="167">
        <f>ROUND(F293*(O293),2)</f>
        <v>0</v>
      </c>
      <c r="L293" s="167">
        <f>ROUND(F293*(G293),2)</f>
        <v>0</v>
      </c>
      <c r="M293" s="167">
        <f>ROUND(F293*(H293),2)</f>
        <v>0</v>
      </c>
      <c r="N293" s="167">
        <v>0</v>
      </c>
      <c r="O293" s="167"/>
      <c r="P293" s="171"/>
      <c r="Q293" s="171"/>
      <c r="R293" s="171"/>
      <c r="S293" s="167">
        <f>ROUND(F293*(P293),3)</f>
        <v>0</v>
      </c>
      <c r="T293" s="168"/>
      <c r="U293" s="168"/>
      <c r="V293" s="171"/>
      <c r="Z293">
        <v>0</v>
      </c>
    </row>
    <row r="294" spans="1:26" x14ac:dyDescent="0.3">
      <c r="A294" s="148"/>
      <c r="B294" s="148"/>
      <c r="C294" s="163">
        <v>784</v>
      </c>
      <c r="D294" s="163" t="s">
        <v>92</v>
      </c>
      <c r="E294" s="148"/>
      <c r="F294" s="162"/>
      <c r="G294" s="151">
        <f>ROUND((SUM(L289:L293))/1,2)</f>
        <v>0</v>
      </c>
      <c r="H294" s="151">
        <f>ROUND((SUM(M289:M293))/1,2)</f>
        <v>0</v>
      </c>
      <c r="I294" s="151">
        <f>ROUND((SUM(I289:I293))/1,2)</f>
        <v>0</v>
      </c>
      <c r="J294" s="148"/>
      <c r="K294" s="148"/>
      <c r="L294" s="148">
        <f>ROUND((SUM(L289:L293))/1,2)</f>
        <v>0</v>
      </c>
      <c r="M294" s="148">
        <f>ROUND((SUM(M289:M293))/1,2)</f>
        <v>0</v>
      </c>
      <c r="N294" s="148"/>
      <c r="O294" s="148"/>
      <c r="P294" s="172"/>
      <c r="Q294" s="148"/>
      <c r="R294" s="148"/>
      <c r="S294" s="172">
        <f>ROUND((SUM(S289:S293))/1,2)</f>
        <v>0.46</v>
      </c>
      <c r="T294" s="145"/>
      <c r="U294" s="145"/>
      <c r="V294" s="2">
        <f>ROUND((SUM(V289:V293))/1,2)</f>
        <v>0</v>
      </c>
      <c r="W294" s="145"/>
      <c r="X294" s="145"/>
      <c r="Y294" s="145"/>
      <c r="Z294" s="145"/>
    </row>
    <row r="295" spans="1:26" x14ac:dyDescent="0.3">
      <c r="A295" s="1"/>
      <c r="B295" s="1"/>
      <c r="C295" s="1"/>
      <c r="D295" s="1"/>
      <c r="E295" s="1"/>
      <c r="F295" s="158"/>
      <c r="G295" s="141"/>
      <c r="H295" s="141"/>
      <c r="I295" s="141"/>
      <c r="J295" s="1"/>
      <c r="K295" s="1"/>
      <c r="L295" s="1"/>
      <c r="M295" s="1"/>
      <c r="N295" s="1"/>
      <c r="O295" s="1"/>
      <c r="P295" s="1"/>
      <c r="Q295" s="1"/>
      <c r="R295" s="1"/>
      <c r="S295" s="1"/>
      <c r="V295" s="1"/>
    </row>
    <row r="296" spans="1:26" x14ac:dyDescent="0.3">
      <c r="A296" s="148"/>
      <c r="B296" s="148"/>
      <c r="C296" s="148"/>
      <c r="D296" s="2" t="s">
        <v>76</v>
      </c>
      <c r="E296" s="148"/>
      <c r="F296" s="162"/>
      <c r="G296" s="151">
        <f>ROUND((SUM(L149:L295))/2,2)</f>
        <v>0</v>
      </c>
      <c r="H296" s="151">
        <f>ROUND((SUM(M149:M295))/2,2)</f>
        <v>0</v>
      </c>
      <c r="I296" s="151">
        <f>ROUND((SUM(I149:I295))/2,2)</f>
        <v>0</v>
      </c>
      <c r="J296" s="149"/>
      <c r="K296" s="148"/>
      <c r="L296" s="149">
        <f>ROUND((SUM(L149:L295))/2,2)</f>
        <v>0</v>
      </c>
      <c r="M296" s="149">
        <f>ROUND((SUM(M149:M295))/2,2)</f>
        <v>0</v>
      </c>
      <c r="N296" s="148"/>
      <c r="O296" s="148"/>
      <c r="P296" s="172"/>
      <c r="Q296" s="148"/>
      <c r="R296" s="148"/>
      <c r="S296" s="172">
        <f>ROUND((SUM(S149:S295))/2,2)</f>
        <v>6.92</v>
      </c>
      <c r="T296" s="145"/>
      <c r="U296" s="145"/>
      <c r="V296" s="2">
        <f>ROUND((SUM(V149:V295))/2,2)</f>
        <v>0</v>
      </c>
    </row>
    <row r="297" spans="1:26" x14ac:dyDescent="0.3">
      <c r="A297" s="1"/>
      <c r="B297" s="1"/>
      <c r="C297" s="1"/>
      <c r="D297" s="1"/>
      <c r="E297" s="1"/>
      <c r="F297" s="158"/>
      <c r="G297" s="141"/>
      <c r="H297" s="141"/>
      <c r="I297" s="141"/>
      <c r="J297" s="1"/>
      <c r="K297" s="1"/>
      <c r="L297" s="1"/>
      <c r="M297" s="1"/>
      <c r="N297" s="1"/>
      <c r="O297" s="1"/>
      <c r="P297" s="1"/>
      <c r="Q297" s="1"/>
      <c r="R297" s="1"/>
      <c r="S297" s="1"/>
      <c r="V297" s="1"/>
    </row>
    <row r="298" spans="1:26" x14ac:dyDescent="0.3">
      <c r="A298" s="148"/>
      <c r="B298" s="148"/>
      <c r="C298" s="148"/>
      <c r="D298" s="2" t="s">
        <v>94</v>
      </c>
      <c r="E298" s="148"/>
      <c r="F298" s="162"/>
      <c r="G298" s="149"/>
      <c r="H298" s="149"/>
      <c r="I298" s="149"/>
      <c r="J298" s="148"/>
      <c r="K298" s="148"/>
      <c r="L298" s="148"/>
      <c r="M298" s="148"/>
      <c r="N298" s="148"/>
      <c r="O298" s="148"/>
      <c r="P298" s="148"/>
      <c r="Q298" s="148"/>
      <c r="R298" s="148"/>
      <c r="S298" s="148"/>
      <c r="T298" s="145"/>
      <c r="U298" s="145"/>
      <c r="V298" s="148"/>
      <c r="W298" s="145"/>
      <c r="X298" s="145"/>
      <c r="Y298" s="145"/>
      <c r="Z298" s="145"/>
    </row>
    <row r="299" spans="1:26" x14ac:dyDescent="0.3">
      <c r="A299" s="148"/>
      <c r="B299" s="148"/>
      <c r="C299" s="163">
        <v>921</v>
      </c>
      <c r="D299" s="163" t="s">
        <v>95</v>
      </c>
      <c r="E299" s="148"/>
      <c r="F299" s="162"/>
      <c r="G299" s="149"/>
      <c r="H299" s="149"/>
      <c r="I299" s="149"/>
      <c r="J299" s="148"/>
      <c r="K299" s="148"/>
      <c r="L299" s="148"/>
      <c r="M299" s="148"/>
      <c r="N299" s="148"/>
      <c r="O299" s="148"/>
      <c r="P299" s="148"/>
      <c r="Q299" s="148"/>
      <c r="R299" s="148"/>
      <c r="S299" s="148"/>
      <c r="T299" s="145"/>
      <c r="U299" s="145"/>
      <c r="V299" s="148"/>
      <c r="W299" s="145"/>
      <c r="X299" s="145"/>
      <c r="Y299" s="145"/>
      <c r="Z299" s="145"/>
    </row>
    <row r="300" spans="1:26" ht="24.9" customHeight="1" x14ac:dyDescent="0.3">
      <c r="A300" s="169"/>
      <c r="B300" s="164" t="s">
        <v>245</v>
      </c>
      <c r="C300" s="170" t="s">
        <v>723</v>
      </c>
      <c r="D300" s="164" t="s">
        <v>724</v>
      </c>
      <c r="E300" s="164" t="s">
        <v>248</v>
      </c>
      <c r="F300" s="165">
        <v>1</v>
      </c>
      <c r="G300" s="166">
        <v>0</v>
      </c>
      <c r="H300" s="166">
        <v>0</v>
      </c>
      <c r="I300" s="166">
        <f>ROUND(F300*(G300+H300),2)</f>
        <v>0</v>
      </c>
      <c r="J300" s="164">
        <f>ROUND(F300*(N300),2)</f>
        <v>0</v>
      </c>
      <c r="K300" s="167">
        <f>ROUND(F300*(O300),2)</f>
        <v>0</v>
      </c>
      <c r="L300" s="167">
        <f>ROUND(F300*(G300),2)</f>
        <v>0</v>
      </c>
      <c r="M300" s="167">
        <f>ROUND(F300*(H300),2)</f>
        <v>0</v>
      </c>
      <c r="N300" s="167">
        <v>0</v>
      </c>
      <c r="O300" s="167"/>
      <c r="P300" s="171"/>
      <c r="Q300" s="171"/>
      <c r="R300" s="171"/>
      <c r="S300" s="167">
        <f>ROUND(F300*(P300),3)</f>
        <v>0</v>
      </c>
      <c r="T300" s="168"/>
      <c r="U300" s="168"/>
      <c r="V300" s="171"/>
      <c r="Z300">
        <v>0</v>
      </c>
    </row>
    <row r="301" spans="1:26" x14ac:dyDescent="0.3">
      <c r="A301" s="148"/>
      <c r="B301" s="148"/>
      <c r="C301" s="163">
        <v>921</v>
      </c>
      <c r="D301" s="163" t="s">
        <v>95</v>
      </c>
      <c r="E301" s="148"/>
      <c r="F301" s="162"/>
      <c r="G301" s="151">
        <f>ROUND((SUM(L299:L300))/1,2)</f>
        <v>0</v>
      </c>
      <c r="H301" s="151">
        <f>ROUND((SUM(M299:M300))/1,2)</f>
        <v>0</v>
      </c>
      <c r="I301" s="151">
        <f>ROUND((SUM(I299:I300))/1,2)</f>
        <v>0</v>
      </c>
      <c r="J301" s="148"/>
      <c r="K301" s="148"/>
      <c r="L301" s="148">
        <f>ROUND((SUM(L299:L300))/1,2)</f>
        <v>0</v>
      </c>
      <c r="M301" s="148">
        <f>ROUND((SUM(M299:M300))/1,2)</f>
        <v>0</v>
      </c>
      <c r="N301" s="148"/>
      <c r="O301" s="148"/>
      <c r="P301" s="172"/>
      <c r="Q301" s="148"/>
      <c r="R301" s="148"/>
      <c r="S301" s="172">
        <f>ROUND((SUM(S299:S300))/1,2)</f>
        <v>0</v>
      </c>
      <c r="T301" s="145"/>
      <c r="U301" s="145"/>
      <c r="V301" s="2">
        <f>ROUND((SUM(V299:V300))/1,2)</f>
        <v>0</v>
      </c>
      <c r="W301" s="145"/>
      <c r="X301" s="145"/>
      <c r="Y301" s="145"/>
      <c r="Z301" s="145"/>
    </row>
    <row r="302" spans="1:26" x14ac:dyDescent="0.3">
      <c r="A302" s="1"/>
      <c r="B302" s="1"/>
      <c r="C302" s="1"/>
      <c r="D302" s="1"/>
      <c r="E302" s="1"/>
      <c r="F302" s="158"/>
      <c r="G302" s="141"/>
      <c r="H302" s="141"/>
      <c r="I302" s="141"/>
      <c r="J302" s="1"/>
      <c r="K302" s="1"/>
      <c r="L302" s="1"/>
      <c r="M302" s="1"/>
      <c r="N302" s="1"/>
      <c r="O302" s="1"/>
      <c r="P302" s="1"/>
      <c r="Q302" s="1"/>
      <c r="R302" s="1"/>
      <c r="S302" s="1"/>
      <c r="V302" s="1"/>
    </row>
    <row r="303" spans="1:26" x14ac:dyDescent="0.3">
      <c r="A303" s="148"/>
      <c r="B303" s="148"/>
      <c r="C303" s="163">
        <v>924</v>
      </c>
      <c r="D303" s="163" t="s">
        <v>96</v>
      </c>
      <c r="E303" s="148"/>
      <c r="F303" s="162"/>
      <c r="G303" s="149"/>
      <c r="H303" s="149"/>
      <c r="I303" s="149"/>
      <c r="J303" s="148"/>
      <c r="K303" s="148"/>
      <c r="L303" s="148"/>
      <c r="M303" s="148"/>
      <c r="N303" s="148"/>
      <c r="O303" s="148"/>
      <c r="P303" s="148"/>
      <c r="Q303" s="148"/>
      <c r="R303" s="148"/>
      <c r="S303" s="148"/>
      <c r="T303" s="145"/>
      <c r="U303" s="145"/>
      <c r="V303" s="148"/>
      <c r="W303" s="145"/>
      <c r="X303" s="145"/>
      <c r="Y303" s="145"/>
      <c r="Z303" s="145"/>
    </row>
    <row r="304" spans="1:26" ht="24.9" customHeight="1" x14ac:dyDescent="0.3">
      <c r="A304" s="169"/>
      <c r="B304" s="164" t="s">
        <v>245</v>
      </c>
      <c r="C304" s="170" t="s">
        <v>725</v>
      </c>
      <c r="D304" s="164" t="s">
        <v>726</v>
      </c>
      <c r="E304" s="164" t="s">
        <v>248</v>
      </c>
      <c r="F304" s="165">
        <v>1</v>
      </c>
      <c r="G304" s="166">
        <v>0</v>
      </c>
      <c r="H304" s="166">
        <v>0</v>
      </c>
      <c r="I304" s="166">
        <f>ROUND(F304*(G304+H304),2)</f>
        <v>0</v>
      </c>
      <c r="J304" s="164">
        <f>ROUND(F304*(N304),2)</f>
        <v>0</v>
      </c>
      <c r="K304" s="167">
        <f>ROUND(F304*(O304),2)</f>
        <v>0</v>
      </c>
      <c r="L304" s="167">
        <f>ROUND(F304*(G304),2)</f>
        <v>0</v>
      </c>
      <c r="M304" s="167">
        <f>ROUND(F304*(H304),2)</f>
        <v>0</v>
      </c>
      <c r="N304" s="167">
        <v>0</v>
      </c>
      <c r="O304" s="167"/>
      <c r="P304" s="171"/>
      <c r="Q304" s="171"/>
      <c r="R304" s="171"/>
      <c r="S304" s="167">
        <f>ROUND(F304*(P304),3)</f>
        <v>0</v>
      </c>
      <c r="T304" s="168"/>
      <c r="U304" s="168"/>
      <c r="V304" s="171"/>
      <c r="Z304">
        <v>0</v>
      </c>
    </row>
    <row r="305" spans="1:26" x14ac:dyDescent="0.3">
      <c r="A305" s="148"/>
      <c r="B305" s="148"/>
      <c r="C305" s="163">
        <v>924</v>
      </c>
      <c r="D305" s="163" t="s">
        <v>96</v>
      </c>
      <c r="E305" s="148"/>
      <c r="F305" s="162"/>
      <c r="G305" s="151">
        <f>ROUND((SUM(L303:L304))/1,2)</f>
        <v>0</v>
      </c>
      <c r="H305" s="151">
        <f>ROUND((SUM(M303:M304))/1,2)</f>
        <v>0</v>
      </c>
      <c r="I305" s="151">
        <f>ROUND((SUM(I303:I304))/1,2)</f>
        <v>0</v>
      </c>
      <c r="J305" s="148"/>
      <c r="K305" s="148"/>
      <c r="L305" s="148">
        <f>ROUND((SUM(L303:L304))/1,2)</f>
        <v>0</v>
      </c>
      <c r="M305" s="148">
        <f>ROUND((SUM(M303:M304))/1,2)</f>
        <v>0</v>
      </c>
      <c r="N305" s="148"/>
      <c r="O305" s="148"/>
      <c r="P305" s="172"/>
      <c r="Q305" s="1"/>
      <c r="R305" s="1"/>
      <c r="S305" s="172">
        <f>ROUND((SUM(S303:S304))/1,2)</f>
        <v>0</v>
      </c>
      <c r="T305" s="181"/>
      <c r="U305" s="181"/>
      <c r="V305" s="2">
        <f>ROUND((SUM(V303:V304))/1,2)</f>
        <v>0</v>
      </c>
    </row>
    <row r="306" spans="1:26" x14ac:dyDescent="0.3">
      <c r="A306" s="1"/>
      <c r="B306" s="1"/>
      <c r="C306" s="1"/>
      <c r="D306" s="1"/>
      <c r="E306" s="1"/>
      <c r="F306" s="158"/>
      <c r="G306" s="141"/>
      <c r="H306" s="141"/>
      <c r="I306" s="141"/>
      <c r="J306" s="1"/>
      <c r="K306" s="1"/>
      <c r="L306" s="1"/>
      <c r="M306" s="1"/>
      <c r="N306" s="1"/>
      <c r="O306" s="1"/>
      <c r="P306" s="1"/>
      <c r="Q306" s="1"/>
      <c r="R306" s="1"/>
      <c r="S306" s="1"/>
      <c r="V306" s="1"/>
    </row>
    <row r="307" spans="1:26" x14ac:dyDescent="0.3">
      <c r="A307" s="148"/>
      <c r="B307" s="148"/>
      <c r="C307" s="148"/>
      <c r="D307" s="2" t="s">
        <v>94</v>
      </c>
      <c r="E307" s="148"/>
      <c r="F307" s="162"/>
      <c r="G307" s="151">
        <f>ROUND((SUM(L298:L306))/2,2)</f>
        <v>0</v>
      </c>
      <c r="H307" s="151">
        <f>ROUND((SUM(M298:M306))/2,2)</f>
        <v>0</v>
      </c>
      <c r="I307" s="151">
        <f>ROUND((SUM(I298:I306))/2,2)</f>
        <v>0</v>
      </c>
      <c r="J307" s="148"/>
      <c r="K307" s="148"/>
      <c r="L307" s="148">
        <f>ROUND((SUM(L298:L306))/2,2)</f>
        <v>0</v>
      </c>
      <c r="M307" s="148">
        <f>ROUND((SUM(M298:M306))/2,2)</f>
        <v>0</v>
      </c>
      <c r="N307" s="148"/>
      <c r="O307" s="148"/>
      <c r="P307" s="172"/>
      <c r="Q307" s="1"/>
      <c r="R307" s="1"/>
      <c r="S307" s="172">
        <f>ROUND((SUM(S298:S306))/2,2)</f>
        <v>0</v>
      </c>
      <c r="V307" s="2">
        <f>ROUND((SUM(V298:V306))/2,2)</f>
        <v>0</v>
      </c>
    </row>
    <row r="308" spans="1:26" x14ac:dyDescent="0.3">
      <c r="A308" s="182"/>
      <c r="B308" s="182"/>
      <c r="C308" s="182"/>
      <c r="D308" s="182" t="s">
        <v>97</v>
      </c>
      <c r="E308" s="182"/>
      <c r="F308" s="183"/>
      <c r="G308" s="184">
        <f>ROUND((SUM(L9:L307))/3,2)</f>
        <v>0</v>
      </c>
      <c r="H308" s="184">
        <f>ROUND((SUM(M9:M307))/3,2)</f>
        <v>0</v>
      </c>
      <c r="I308" s="184">
        <f>ROUND((SUM(I9:I307))/3,2)</f>
        <v>0</v>
      </c>
      <c r="J308" s="182"/>
      <c r="K308" s="182">
        <f>ROUND((SUM(K9:K307))/3,2)</f>
        <v>0</v>
      </c>
      <c r="L308" s="182">
        <f>ROUND((SUM(L9:L307))/3,2)</f>
        <v>0</v>
      </c>
      <c r="M308" s="182">
        <f>ROUND((SUM(M9:M307))/3,2)</f>
        <v>0</v>
      </c>
      <c r="N308" s="182"/>
      <c r="O308" s="182"/>
      <c r="P308" s="183"/>
      <c r="Q308" s="182"/>
      <c r="R308" s="182"/>
      <c r="S308" s="183">
        <f>ROUND((SUM(S9:S307))/3,2)</f>
        <v>225.23</v>
      </c>
      <c r="T308" s="185"/>
      <c r="U308" s="185"/>
      <c r="V308" s="182">
        <f>ROUND((SUM(V9:V307))/3,2)</f>
        <v>0</v>
      </c>
      <c r="Z308">
        <f>(SUM(Z9:Z307))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horizontalDpi="300" verticalDpi="300" r:id="rId1"/>
  <headerFooter>
    <oddHeader>&amp;C&amp;B&amp; Rozpočet Stavba ZVÝŠENIE POČTU ŽIAKOV NA SSOŠ V GIRALTOVCIACH NA PRAKTICKOM VYUČOVANÍ / Objekt SO 02 - Dielne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29846</vt:lpstr>
      <vt:lpstr>Rekap 29846</vt:lpstr>
      <vt:lpstr>SO 29846</vt:lpstr>
      <vt:lpstr>Kryci_list 29847</vt:lpstr>
      <vt:lpstr>Rekap 29847</vt:lpstr>
      <vt:lpstr>SO 29847</vt:lpstr>
      <vt:lpstr>'Rekap 29846'!Názvy_tlače</vt:lpstr>
      <vt:lpstr>'Rekap 29847'!Názvy_tlače</vt:lpstr>
      <vt:lpstr>'SO 29846'!Názvy_tlače</vt:lpstr>
      <vt:lpstr>'SO 29847'!Názvy_tlače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usr005</dc:creator>
  <cp:lastModifiedBy>uzivatel</cp:lastModifiedBy>
  <dcterms:created xsi:type="dcterms:W3CDTF">2021-02-12T12:50:15Z</dcterms:created>
  <dcterms:modified xsi:type="dcterms:W3CDTF">2021-02-13T20:10:47Z</dcterms:modified>
</cp:coreProperties>
</file>