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F933E82-2E29-4355-A872-E35234AA00B9}" xr6:coauthVersionLast="36" xr6:coauthVersionMax="36" xr10:uidLastSave="{00000000-0000-0000-0000-000000000000}"/>
  <bookViews>
    <workbookView xWindow="0" yWindow="0" windowWidth="16770" windowHeight="14040" xr2:uid="{FE05B21A-21F7-4198-B1FD-2AF05A40DBE8}"/>
  </bookViews>
  <sheets>
    <sheet name="Rekapitulácia" sheetId="1" r:id="rId1"/>
    <sheet name="Krycí list stavby" sheetId="2" r:id="rId2"/>
    <sheet name="Kryci_list 31597" sheetId="3" r:id="rId3"/>
    <sheet name="Rekap 31597" sheetId="4" r:id="rId4"/>
    <sheet name="SO 31597" sheetId="5" r:id="rId5"/>
    <sheet name="Kryci_list 31598" sheetId="6" r:id="rId6"/>
    <sheet name="Rekap 31598" sheetId="7" r:id="rId7"/>
    <sheet name="SO 31598" sheetId="8" r:id="rId8"/>
    <sheet name="Kryci_list 31599" sheetId="9" r:id="rId9"/>
    <sheet name="Rekap 31599" sheetId="10" r:id="rId10"/>
    <sheet name="SO 31599" sheetId="11" r:id="rId11"/>
  </sheets>
  <definedNames>
    <definedName name="_xlnm.Print_Titles" localSheetId="3">'Rekap 31597'!$9:$9</definedName>
    <definedName name="_xlnm.Print_Titles" localSheetId="6">'Rekap 31598'!$9:$9</definedName>
    <definedName name="_xlnm.Print_Titles" localSheetId="9">'Rekap 31599'!$9:$9</definedName>
    <definedName name="_xlnm.Print_Titles" localSheetId="4">'SO 31597'!$8:$8</definedName>
    <definedName name="_xlnm.Print_Titles" localSheetId="7">'SO 31598'!$8:$8</definedName>
    <definedName name="_xlnm.Print_Titles" localSheetId="10">'SO 31599'!$8:$8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8" i="2"/>
  <c r="J17" i="2"/>
  <c r="J16" i="2"/>
  <c r="E18" i="2"/>
  <c r="F10" i="1"/>
  <c r="E10" i="1"/>
  <c r="D10" i="1"/>
  <c r="E9" i="1"/>
  <c r="E8" i="1"/>
  <c r="E7" i="1"/>
  <c r="J17" i="9"/>
  <c r="K9" i="1"/>
  <c r="I30" i="9"/>
  <c r="J30" i="9" s="1"/>
  <c r="Z213" i="11"/>
  <c r="S210" i="11"/>
  <c r="E35" i="10" s="1"/>
  <c r="V210" i="11"/>
  <c r="F35" i="10" s="1"/>
  <c r="I210" i="11"/>
  <c r="D35" i="10" s="1"/>
  <c r="K209" i="11"/>
  <c r="J209" i="11"/>
  <c r="M209" i="11"/>
  <c r="M210" i="11" s="1"/>
  <c r="C35" i="10" s="1"/>
  <c r="L209" i="11"/>
  <c r="L210" i="11" s="1"/>
  <c r="I209" i="11"/>
  <c r="V203" i="11"/>
  <c r="F31" i="10" s="1"/>
  <c r="M203" i="11"/>
  <c r="C31" i="10" s="1"/>
  <c r="K202" i="11"/>
  <c r="J202" i="11"/>
  <c r="S202" i="11"/>
  <c r="M202" i="11"/>
  <c r="H203" i="11" s="1"/>
  <c r="L202" i="11"/>
  <c r="I202" i="11"/>
  <c r="K201" i="11"/>
  <c r="J201" i="11"/>
  <c r="S201" i="11"/>
  <c r="S203" i="11" s="1"/>
  <c r="E31" i="10" s="1"/>
  <c r="M201" i="11"/>
  <c r="L201" i="11"/>
  <c r="I201" i="11"/>
  <c r="V198" i="11"/>
  <c r="F30" i="10" s="1"/>
  <c r="K197" i="11"/>
  <c r="J197" i="11"/>
  <c r="M197" i="11"/>
  <c r="H198" i="11" s="1"/>
  <c r="L197" i="11"/>
  <c r="I197" i="11"/>
  <c r="K196" i="11"/>
  <c r="J196" i="11"/>
  <c r="S196" i="11"/>
  <c r="M196" i="11"/>
  <c r="M198" i="11" s="1"/>
  <c r="C30" i="10" s="1"/>
  <c r="L196" i="11"/>
  <c r="I196" i="11"/>
  <c r="K195" i="11"/>
  <c r="J195" i="11"/>
  <c r="S195" i="11"/>
  <c r="S198" i="11" s="1"/>
  <c r="E30" i="10" s="1"/>
  <c r="M195" i="11"/>
  <c r="L195" i="11"/>
  <c r="I195" i="11"/>
  <c r="K191" i="11"/>
  <c r="J191" i="11"/>
  <c r="M191" i="11"/>
  <c r="L191" i="11"/>
  <c r="I191" i="11"/>
  <c r="K190" i="11"/>
  <c r="J190" i="11"/>
  <c r="S190" i="11"/>
  <c r="M190" i="11"/>
  <c r="L190" i="11"/>
  <c r="I190" i="11"/>
  <c r="K189" i="11"/>
  <c r="J189" i="11"/>
  <c r="S189" i="11"/>
  <c r="M189" i="11"/>
  <c r="L189" i="11"/>
  <c r="I189" i="11"/>
  <c r="K188" i="11"/>
  <c r="J188" i="11"/>
  <c r="S188" i="11"/>
  <c r="M188" i="11"/>
  <c r="L188" i="11"/>
  <c r="I188" i="11"/>
  <c r="K187" i="11"/>
  <c r="J187" i="11"/>
  <c r="S187" i="11"/>
  <c r="M187" i="11"/>
  <c r="L187" i="11"/>
  <c r="I187" i="11"/>
  <c r="K186" i="11"/>
  <c r="J186" i="11"/>
  <c r="S186" i="11"/>
  <c r="M186" i="11"/>
  <c r="L186" i="11"/>
  <c r="I186" i="11"/>
  <c r="K185" i="11"/>
  <c r="J185" i="11"/>
  <c r="V185" i="11"/>
  <c r="V192" i="11" s="1"/>
  <c r="F29" i="10" s="1"/>
  <c r="M185" i="11"/>
  <c r="L185" i="11"/>
  <c r="I185" i="11"/>
  <c r="K184" i="11"/>
  <c r="J184" i="11"/>
  <c r="M184" i="11"/>
  <c r="L184" i="11"/>
  <c r="I184" i="11"/>
  <c r="K183" i="11"/>
  <c r="J183" i="11"/>
  <c r="S183" i="11"/>
  <c r="S192" i="11" s="1"/>
  <c r="E29" i="10" s="1"/>
  <c r="M183" i="11"/>
  <c r="L183" i="11"/>
  <c r="I183" i="11"/>
  <c r="K182" i="11"/>
  <c r="J182" i="11"/>
  <c r="M182" i="11"/>
  <c r="H192" i="11" s="1"/>
  <c r="L182" i="11"/>
  <c r="I182" i="11"/>
  <c r="V179" i="11"/>
  <c r="F28" i="10" s="1"/>
  <c r="H179" i="11"/>
  <c r="K178" i="11"/>
  <c r="J178" i="11"/>
  <c r="M178" i="11"/>
  <c r="L178" i="11"/>
  <c r="I178" i="11"/>
  <c r="K177" i="11"/>
  <c r="J177" i="11"/>
  <c r="S177" i="11"/>
  <c r="M177" i="11"/>
  <c r="L177" i="11"/>
  <c r="I177" i="11"/>
  <c r="K176" i="11"/>
  <c r="J176" i="11"/>
  <c r="S176" i="11"/>
  <c r="M176" i="11"/>
  <c r="L176" i="11"/>
  <c r="I176" i="11"/>
  <c r="K175" i="11"/>
  <c r="J175" i="11"/>
  <c r="S175" i="11"/>
  <c r="M175" i="11"/>
  <c r="L175" i="11"/>
  <c r="I175" i="11"/>
  <c r="K174" i="11"/>
  <c r="J174" i="11"/>
  <c r="S174" i="11"/>
  <c r="S179" i="11" s="1"/>
  <c r="E28" i="10" s="1"/>
  <c r="M174" i="11"/>
  <c r="M179" i="11" s="1"/>
  <c r="C28" i="10" s="1"/>
  <c r="L174" i="11"/>
  <c r="I174" i="11"/>
  <c r="V171" i="11"/>
  <c r="F27" i="10" s="1"/>
  <c r="K170" i="11"/>
  <c r="J170" i="11"/>
  <c r="M170" i="11"/>
  <c r="L170" i="11"/>
  <c r="I170" i="11"/>
  <c r="K169" i="11"/>
  <c r="J169" i="11"/>
  <c r="S169" i="11"/>
  <c r="M169" i="11"/>
  <c r="L169" i="11"/>
  <c r="I169" i="11"/>
  <c r="K168" i="11"/>
  <c r="J168" i="11"/>
  <c r="S168" i="11"/>
  <c r="S171" i="11" s="1"/>
  <c r="E27" i="10" s="1"/>
  <c r="M168" i="11"/>
  <c r="L168" i="11"/>
  <c r="I168" i="11"/>
  <c r="K167" i="11"/>
  <c r="J167" i="11"/>
  <c r="S167" i="11"/>
  <c r="M167" i="11"/>
  <c r="L167" i="11"/>
  <c r="I167" i="11"/>
  <c r="K166" i="11"/>
  <c r="J166" i="11"/>
  <c r="M166" i="11"/>
  <c r="L166" i="11"/>
  <c r="I166" i="11"/>
  <c r="K165" i="11"/>
  <c r="J165" i="11"/>
  <c r="S165" i="11"/>
  <c r="M165" i="11"/>
  <c r="L165" i="11"/>
  <c r="I165" i="11"/>
  <c r="F26" i="10"/>
  <c r="V162" i="11"/>
  <c r="K161" i="11"/>
  <c r="J161" i="11"/>
  <c r="M161" i="11"/>
  <c r="L161" i="11"/>
  <c r="I161" i="11"/>
  <c r="K160" i="11"/>
  <c r="J160" i="11"/>
  <c r="S160" i="11"/>
  <c r="M160" i="11"/>
  <c r="L160" i="11"/>
  <c r="I160" i="11"/>
  <c r="K159" i="11"/>
  <c r="J159" i="11"/>
  <c r="S159" i="11"/>
  <c r="M159" i="11"/>
  <c r="L159" i="11"/>
  <c r="I159" i="11"/>
  <c r="K158" i="11"/>
  <c r="J158" i="11"/>
  <c r="S158" i="11"/>
  <c r="M158" i="11"/>
  <c r="L158" i="11"/>
  <c r="I158" i="11"/>
  <c r="K157" i="11"/>
  <c r="J157" i="11"/>
  <c r="S157" i="11"/>
  <c r="M157" i="11"/>
  <c r="L157" i="11"/>
  <c r="I157" i="11"/>
  <c r="K156" i="11"/>
  <c r="J156" i="11"/>
  <c r="M156" i="11"/>
  <c r="L156" i="11"/>
  <c r="I156" i="11"/>
  <c r="K155" i="11"/>
  <c r="J155" i="11"/>
  <c r="S155" i="11"/>
  <c r="S162" i="11" s="1"/>
  <c r="E26" i="10" s="1"/>
  <c r="M155" i="11"/>
  <c r="L155" i="11"/>
  <c r="I155" i="11"/>
  <c r="K154" i="11"/>
  <c r="J154" i="11"/>
  <c r="M154" i="11"/>
  <c r="L154" i="11"/>
  <c r="I154" i="11"/>
  <c r="S151" i="11"/>
  <c r="E25" i="10" s="1"/>
  <c r="H151" i="11"/>
  <c r="K150" i="11"/>
  <c r="J150" i="11"/>
  <c r="M150" i="11"/>
  <c r="L150" i="11"/>
  <c r="I150" i="11"/>
  <c r="K149" i="11"/>
  <c r="J149" i="11"/>
  <c r="S149" i="11"/>
  <c r="M149" i="11"/>
  <c r="L149" i="11"/>
  <c r="I149" i="11"/>
  <c r="K148" i="11"/>
  <c r="J148" i="11"/>
  <c r="V148" i="11"/>
  <c r="V151" i="11" s="1"/>
  <c r="F25" i="10" s="1"/>
  <c r="M148" i="11"/>
  <c r="M151" i="11" s="1"/>
  <c r="C25" i="10" s="1"/>
  <c r="L148" i="11"/>
  <c r="I148" i="11"/>
  <c r="F24" i="10"/>
  <c r="S145" i="11"/>
  <c r="E24" i="10" s="1"/>
  <c r="V145" i="11"/>
  <c r="H145" i="11"/>
  <c r="K144" i="11"/>
  <c r="J144" i="11"/>
  <c r="M144" i="11"/>
  <c r="L144" i="11"/>
  <c r="I144" i="11"/>
  <c r="K143" i="11"/>
  <c r="J143" i="11"/>
  <c r="S143" i="11"/>
  <c r="M143" i="11"/>
  <c r="M145" i="11" s="1"/>
  <c r="C24" i="10" s="1"/>
  <c r="L143" i="11"/>
  <c r="G145" i="11" s="1"/>
  <c r="I143" i="11"/>
  <c r="E23" i="10"/>
  <c r="S140" i="11"/>
  <c r="V140" i="11"/>
  <c r="F23" i="10" s="1"/>
  <c r="G140" i="11"/>
  <c r="L140" i="11"/>
  <c r="B23" i="10" s="1"/>
  <c r="K139" i="11"/>
  <c r="J139" i="11"/>
  <c r="M139" i="11"/>
  <c r="H140" i="11" s="1"/>
  <c r="L139" i="11"/>
  <c r="I139" i="11"/>
  <c r="I140" i="11" s="1"/>
  <c r="D23" i="10" s="1"/>
  <c r="F22" i="10"/>
  <c r="S136" i="11"/>
  <c r="E22" i="10" s="1"/>
  <c r="V136" i="11"/>
  <c r="H136" i="11"/>
  <c r="M136" i="11"/>
  <c r="C22" i="10" s="1"/>
  <c r="K135" i="11"/>
  <c r="J135" i="11"/>
  <c r="M135" i="11"/>
  <c r="L135" i="11"/>
  <c r="G136" i="11" s="1"/>
  <c r="I135" i="11"/>
  <c r="I136" i="11" s="1"/>
  <c r="D22" i="10" s="1"/>
  <c r="E21" i="10"/>
  <c r="S132" i="11"/>
  <c r="V132" i="11"/>
  <c r="F21" i="10" s="1"/>
  <c r="K131" i="11"/>
  <c r="J131" i="11"/>
  <c r="M131" i="11"/>
  <c r="L131" i="11"/>
  <c r="I131" i="11"/>
  <c r="K130" i="11"/>
  <c r="J130" i="11"/>
  <c r="M130" i="11"/>
  <c r="M132" i="11" s="1"/>
  <c r="C21" i="10" s="1"/>
  <c r="L130" i="11"/>
  <c r="I130" i="11"/>
  <c r="K129" i="11"/>
  <c r="J129" i="11"/>
  <c r="M129" i="11"/>
  <c r="L129" i="11"/>
  <c r="I129" i="11"/>
  <c r="V126" i="11"/>
  <c r="K125" i="11"/>
  <c r="J125" i="11"/>
  <c r="M125" i="11"/>
  <c r="L125" i="11"/>
  <c r="I125" i="11"/>
  <c r="K124" i="11"/>
  <c r="J124" i="11"/>
  <c r="S124" i="11"/>
  <c r="M124" i="11"/>
  <c r="L124" i="11"/>
  <c r="I124" i="11"/>
  <c r="K123" i="11"/>
  <c r="J123" i="11"/>
  <c r="S123" i="11"/>
  <c r="M123" i="11"/>
  <c r="L123" i="11"/>
  <c r="I123" i="11"/>
  <c r="K122" i="11"/>
  <c r="J122" i="11"/>
  <c r="S122" i="11"/>
  <c r="M122" i="11"/>
  <c r="L122" i="11"/>
  <c r="I122" i="11"/>
  <c r="K121" i="11"/>
  <c r="J121" i="11"/>
  <c r="S121" i="11"/>
  <c r="M121" i="11"/>
  <c r="L121" i="11"/>
  <c r="I121" i="11"/>
  <c r="K120" i="11"/>
  <c r="J120" i="11"/>
  <c r="S120" i="11"/>
  <c r="M120" i="11"/>
  <c r="L120" i="11"/>
  <c r="I120" i="11"/>
  <c r="K119" i="11"/>
  <c r="J119" i="11"/>
  <c r="M119" i="11"/>
  <c r="L119" i="11"/>
  <c r="I119" i="11"/>
  <c r="K118" i="11"/>
  <c r="J118" i="11"/>
  <c r="M118" i="11"/>
  <c r="L118" i="11"/>
  <c r="I118" i="11"/>
  <c r="K117" i="11"/>
  <c r="J117" i="11"/>
  <c r="S117" i="11"/>
  <c r="M117" i="11"/>
  <c r="L117" i="11"/>
  <c r="I117" i="11"/>
  <c r="K116" i="11"/>
  <c r="J116" i="11"/>
  <c r="M116" i="11"/>
  <c r="L116" i="11"/>
  <c r="I116" i="11"/>
  <c r="K115" i="11"/>
  <c r="J115" i="11"/>
  <c r="M115" i="11"/>
  <c r="H126" i="11" s="1"/>
  <c r="L115" i="11"/>
  <c r="I115" i="11"/>
  <c r="E16" i="10"/>
  <c r="S109" i="11"/>
  <c r="V109" i="11"/>
  <c r="F16" i="10" s="1"/>
  <c r="M109" i="11"/>
  <c r="C16" i="10" s="1"/>
  <c r="K108" i="11"/>
  <c r="J108" i="11"/>
  <c r="M108" i="11"/>
  <c r="H109" i="11" s="1"/>
  <c r="L108" i="11"/>
  <c r="L109" i="11" s="1"/>
  <c r="B16" i="10" s="1"/>
  <c r="I108" i="11"/>
  <c r="I109" i="11" s="1"/>
  <c r="D16" i="10" s="1"/>
  <c r="K104" i="11"/>
  <c r="J104" i="11"/>
  <c r="M104" i="11"/>
  <c r="L104" i="11"/>
  <c r="I104" i="11"/>
  <c r="K103" i="11"/>
  <c r="J103" i="11"/>
  <c r="M103" i="11"/>
  <c r="L103" i="11"/>
  <c r="I103" i="11"/>
  <c r="K102" i="11"/>
  <c r="J102" i="11"/>
  <c r="M102" i="11"/>
  <c r="L102" i="11"/>
  <c r="I102" i="11"/>
  <c r="K101" i="11"/>
  <c r="J101" i="11"/>
  <c r="M101" i="11"/>
  <c r="L101" i="11"/>
  <c r="I101" i="11"/>
  <c r="K100" i="11"/>
  <c r="J100" i="11"/>
  <c r="M100" i="11"/>
  <c r="L100" i="11"/>
  <c r="I100" i="11"/>
  <c r="K99" i="11"/>
  <c r="J99" i="11"/>
  <c r="M99" i="11"/>
  <c r="L99" i="11"/>
  <c r="I99" i="11"/>
  <c r="K98" i="11"/>
  <c r="J98" i="11"/>
  <c r="V98" i="11"/>
  <c r="M98" i="11"/>
  <c r="L98" i="11"/>
  <c r="I98" i="11"/>
  <c r="K97" i="11"/>
  <c r="J97" i="11"/>
  <c r="V97" i="11"/>
  <c r="M97" i="11"/>
  <c r="L97" i="11"/>
  <c r="I97" i="11"/>
  <c r="K96" i="11"/>
  <c r="J96" i="11"/>
  <c r="V96" i="11"/>
  <c r="M96" i="11"/>
  <c r="L96" i="11"/>
  <c r="I96" i="11"/>
  <c r="K95" i="11"/>
  <c r="J95" i="11"/>
  <c r="V95" i="11"/>
  <c r="M95" i="11"/>
  <c r="L95" i="11"/>
  <c r="I95" i="11"/>
  <c r="K94" i="11"/>
  <c r="J94" i="11"/>
  <c r="V94" i="11"/>
  <c r="M94" i="11"/>
  <c r="L94" i="11"/>
  <c r="I94" i="11"/>
  <c r="K93" i="11"/>
  <c r="J93" i="11"/>
  <c r="V93" i="11"/>
  <c r="M93" i="11"/>
  <c r="L93" i="11"/>
  <c r="I93" i="11"/>
  <c r="K92" i="11"/>
  <c r="J92" i="11"/>
  <c r="V92" i="11"/>
  <c r="M92" i="11"/>
  <c r="L92" i="11"/>
  <c r="I92" i="11"/>
  <c r="K91" i="11"/>
  <c r="J91" i="11"/>
  <c r="V91" i="11"/>
  <c r="M91" i="11"/>
  <c r="L91" i="11"/>
  <c r="I91" i="11"/>
  <c r="K90" i="11"/>
  <c r="J90" i="11"/>
  <c r="V90" i="11"/>
  <c r="M90" i="11"/>
  <c r="L90" i="11"/>
  <c r="I90" i="11"/>
  <c r="K89" i="11"/>
  <c r="J89" i="11"/>
  <c r="M89" i="11"/>
  <c r="L89" i="11"/>
  <c r="I89" i="11"/>
  <c r="K88" i="11"/>
  <c r="J88" i="11"/>
  <c r="M88" i="11"/>
  <c r="L88" i="11"/>
  <c r="I88" i="11"/>
  <c r="K87" i="11"/>
  <c r="J87" i="11"/>
  <c r="V87" i="11"/>
  <c r="M87" i="11"/>
  <c r="L87" i="11"/>
  <c r="I87" i="11"/>
  <c r="K86" i="11"/>
  <c r="J86" i="11"/>
  <c r="V86" i="11"/>
  <c r="M86" i="11"/>
  <c r="L86" i="11"/>
  <c r="I86" i="11"/>
  <c r="K85" i="11"/>
  <c r="J85" i="11"/>
  <c r="V85" i="11"/>
  <c r="M85" i="11"/>
  <c r="L85" i="11"/>
  <c r="I85" i="11"/>
  <c r="K84" i="11"/>
  <c r="J84" i="11"/>
  <c r="V84" i="11"/>
  <c r="M84" i="11"/>
  <c r="L84" i="11"/>
  <c r="I84" i="11"/>
  <c r="K83" i="11"/>
  <c r="J83" i="11"/>
  <c r="V83" i="11"/>
  <c r="V105" i="11" s="1"/>
  <c r="F15" i="10" s="1"/>
  <c r="M83" i="11"/>
  <c r="L83" i="11"/>
  <c r="I83" i="11"/>
  <c r="K82" i="11"/>
  <c r="J82" i="11"/>
  <c r="S82" i="11"/>
  <c r="M82" i="11"/>
  <c r="L82" i="11"/>
  <c r="I82" i="11"/>
  <c r="K81" i="11"/>
  <c r="J81" i="11"/>
  <c r="S81" i="11"/>
  <c r="M81" i="11"/>
  <c r="L81" i="11"/>
  <c r="I81" i="11"/>
  <c r="K80" i="11"/>
  <c r="J80" i="11"/>
  <c r="S80" i="11"/>
  <c r="M80" i="11"/>
  <c r="L80" i="11"/>
  <c r="I80" i="11"/>
  <c r="K79" i="11"/>
  <c r="J79" i="11"/>
  <c r="M79" i="11"/>
  <c r="L79" i="11"/>
  <c r="I79" i="11"/>
  <c r="K78" i="11"/>
  <c r="J78" i="11"/>
  <c r="S78" i="11"/>
  <c r="S105" i="11" s="1"/>
  <c r="E15" i="10" s="1"/>
  <c r="M78" i="11"/>
  <c r="M105" i="11" s="1"/>
  <c r="C15" i="10" s="1"/>
  <c r="L78" i="11"/>
  <c r="I78" i="11"/>
  <c r="I105" i="11" s="1"/>
  <c r="D15" i="10" s="1"/>
  <c r="V75" i="11"/>
  <c r="F14" i="10" s="1"/>
  <c r="K74" i="11"/>
  <c r="J74" i="11"/>
  <c r="S74" i="11"/>
  <c r="M74" i="11"/>
  <c r="L74" i="11"/>
  <c r="I74" i="11"/>
  <c r="K73" i="11"/>
  <c r="J73" i="11"/>
  <c r="S73" i="11"/>
  <c r="M73" i="11"/>
  <c r="L73" i="11"/>
  <c r="I73" i="11"/>
  <c r="K72" i="11"/>
  <c r="J72" i="11"/>
  <c r="S72" i="11"/>
  <c r="M72" i="11"/>
  <c r="L72" i="11"/>
  <c r="I72" i="11"/>
  <c r="K71" i="11"/>
  <c r="J71" i="11"/>
  <c r="S71" i="11"/>
  <c r="M71" i="11"/>
  <c r="L71" i="11"/>
  <c r="I71" i="11"/>
  <c r="K70" i="11"/>
  <c r="J70" i="11"/>
  <c r="S70" i="11"/>
  <c r="M70" i="11"/>
  <c r="L70" i="11"/>
  <c r="I70" i="11"/>
  <c r="K69" i="11"/>
  <c r="J69" i="11"/>
  <c r="S69" i="11"/>
  <c r="M69" i="11"/>
  <c r="L69" i="11"/>
  <c r="I69" i="11"/>
  <c r="K68" i="11"/>
  <c r="J68" i="11"/>
  <c r="S68" i="11"/>
  <c r="M68" i="11"/>
  <c r="L68" i="11"/>
  <c r="I68" i="11"/>
  <c r="K67" i="11"/>
  <c r="J67" i="11"/>
  <c r="S67" i="11"/>
  <c r="M67" i="11"/>
  <c r="L67" i="11"/>
  <c r="I67" i="11"/>
  <c r="K66" i="11"/>
  <c r="J66" i="11"/>
  <c r="S66" i="11"/>
  <c r="M66" i="11"/>
  <c r="L66" i="11"/>
  <c r="I66" i="11"/>
  <c r="K65" i="11"/>
  <c r="J65" i="11"/>
  <c r="S65" i="11"/>
  <c r="M65" i="11"/>
  <c r="L65" i="11"/>
  <c r="I65" i="11"/>
  <c r="K64" i="11"/>
  <c r="J64" i="11"/>
  <c r="S64" i="11"/>
  <c r="M64" i="11"/>
  <c r="L64" i="11"/>
  <c r="I64" i="11"/>
  <c r="K63" i="11"/>
  <c r="J63" i="11"/>
  <c r="S63" i="11"/>
  <c r="M63" i="11"/>
  <c r="L63" i="11"/>
  <c r="I63" i="11"/>
  <c r="K62" i="11"/>
  <c r="J62" i="11"/>
  <c r="S62" i="11"/>
  <c r="M62" i="11"/>
  <c r="L62" i="11"/>
  <c r="I62" i="11"/>
  <c r="K61" i="11"/>
  <c r="J61" i="11"/>
  <c r="S61" i="11"/>
  <c r="M61" i="11"/>
  <c r="L61" i="11"/>
  <c r="I61" i="11"/>
  <c r="K60" i="11"/>
  <c r="J60" i="11"/>
  <c r="S60" i="11"/>
  <c r="M60" i="11"/>
  <c r="L60" i="11"/>
  <c r="I60" i="11"/>
  <c r="K59" i="11"/>
  <c r="J59" i="11"/>
  <c r="S59" i="11"/>
  <c r="M59" i="11"/>
  <c r="L59" i="11"/>
  <c r="I59" i="11"/>
  <c r="K58" i="11"/>
  <c r="J58" i="11"/>
  <c r="S58" i="11"/>
  <c r="M58" i="11"/>
  <c r="L58" i="11"/>
  <c r="I58" i="11"/>
  <c r="K57" i="11"/>
  <c r="J57" i="11"/>
  <c r="S57" i="11"/>
  <c r="M57" i="11"/>
  <c r="L57" i="11"/>
  <c r="I57" i="11"/>
  <c r="K56" i="11"/>
  <c r="J56" i="11"/>
  <c r="S56" i="11"/>
  <c r="M56" i="11"/>
  <c r="L56" i="11"/>
  <c r="I56" i="11"/>
  <c r="K55" i="11"/>
  <c r="J55" i="11"/>
  <c r="S55" i="11"/>
  <c r="M55" i="11"/>
  <c r="M75" i="11" s="1"/>
  <c r="C14" i="10" s="1"/>
  <c r="L55" i="11"/>
  <c r="I55" i="11"/>
  <c r="K54" i="11"/>
  <c r="J54" i="11"/>
  <c r="S54" i="11"/>
  <c r="S75" i="11" s="1"/>
  <c r="E14" i="10" s="1"/>
  <c r="M54" i="11"/>
  <c r="H75" i="11" s="1"/>
  <c r="L54" i="11"/>
  <c r="I54" i="11"/>
  <c r="I75" i="11" s="1"/>
  <c r="D14" i="10" s="1"/>
  <c r="V51" i="11"/>
  <c r="F13" i="10" s="1"/>
  <c r="K50" i="11"/>
  <c r="J50" i="11"/>
  <c r="S50" i="11"/>
  <c r="M50" i="11"/>
  <c r="L50" i="11"/>
  <c r="I50" i="11"/>
  <c r="K49" i="11"/>
  <c r="J49" i="11"/>
  <c r="S49" i="11"/>
  <c r="M49" i="11"/>
  <c r="L49" i="11"/>
  <c r="I49" i="11"/>
  <c r="K48" i="11"/>
  <c r="J48" i="11"/>
  <c r="S48" i="11"/>
  <c r="M48" i="11"/>
  <c r="L48" i="11"/>
  <c r="I48" i="11"/>
  <c r="K47" i="11"/>
  <c r="J47" i="11"/>
  <c r="S47" i="11"/>
  <c r="M47" i="11"/>
  <c r="L47" i="11"/>
  <c r="I47" i="11"/>
  <c r="K46" i="11"/>
  <c r="J46" i="11"/>
  <c r="S46" i="11"/>
  <c r="M46" i="11"/>
  <c r="L46" i="11"/>
  <c r="I46" i="11"/>
  <c r="K45" i="11"/>
  <c r="J45" i="11"/>
  <c r="S45" i="11"/>
  <c r="M45" i="11"/>
  <c r="L45" i="11"/>
  <c r="I45" i="11"/>
  <c r="K44" i="11"/>
  <c r="J44" i="11"/>
  <c r="S44" i="11"/>
  <c r="M44" i="11"/>
  <c r="L44" i="11"/>
  <c r="I44" i="11"/>
  <c r="K43" i="11"/>
  <c r="J43" i="11"/>
  <c r="S43" i="11"/>
  <c r="M43" i="11"/>
  <c r="L43" i="11"/>
  <c r="I43" i="11"/>
  <c r="K42" i="11"/>
  <c r="J42" i="11"/>
  <c r="S42" i="11"/>
  <c r="M42" i="11"/>
  <c r="L42" i="11"/>
  <c r="I42" i="11"/>
  <c r="K41" i="11"/>
  <c r="J41" i="11"/>
  <c r="S41" i="11"/>
  <c r="M41" i="11"/>
  <c r="L41" i="11"/>
  <c r="I41" i="11"/>
  <c r="K40" i="11"/>
  <c r="J40" i="11"/>
  <c r="S40" i="11"/>
  <c r="M40" i="11"/>
  <c r="L40" i="11"/>
  <c r="I40" i="11"/>
  <c r="K39" i="11"/>
  <c r="J39" i="11"/>
  <c r="S39" i="11"/>
  <c r="M39" i="11"/>
  <c r="L39" i="11"/>
  <c r="I39" i="11"/>
  <c r="K38" i="11"/>
  <c r="J38" i="11"/>
  <c r="S38" i="11"/>
  <c r="M38" i="11"/>
  <c r="L38" i="11"/>
  <c r="I38" i="11"/>
  <c r="K37" i="11"/>
  <c r="J37" i="11"/>
  <c r="S37" i="11"/>
  <c r="M37" i="11"/>
  <c r="L37" i="11"/>
  <c r="I37" i="11"/>
  <c r="K36" i="11"/>
  <c r="J36" i="11"/>
  <c r="S36" i="11"/>
  <c r="S51" i="11" s="1"/>
  <c r="E13" i="10" s="1"/>
  <c r="M36" i="11"/>
  <c r="L36" i="11"/>
  <c r="L51" i="11" s="1"/>
  <c r="B13" i="10" s="1"/>
  <c r="I36" i="11"/>
  <c r="V33" i="11"/>
  <c r="F12" i="10" s="1"/>
  <c r="K32" i="11"/>
  <c r="J32" i="11"/>
  <c r="M32" i="11"/>
  <c r="L32" i="11"/>
  <c r="I32" i="11"/>
  <c r="K31" i="11"/>
  <c r="J31" i="11"/>
  <c r="S31" i="11"/>
  <c r="M31" i="11"/>
  <c r="L31" i="11"/>
  <c r="I31" i="11"/>
  <c r="K30" i="11"/>
  <c r="J30" i="11"/>
  <c r="M30" i="11"/>
  <c r="L30" i="11"/>
  <c r="I30" i="11"/>
  <c r="K29" i="11"/>
  <c r="J29" i="11"/>
  <c r="S29" i="11"/>
  <c r="M29" i="11"/>
  <c r="L29" i="11"/>
  <c r="I29" i="11"/>
  <c r="K28" i="11"/>
  <c r="J28" i="11"/>
  <c r="S28" i="11"/>
  <c r="M28" i="11"/>
  <c r="L28" i="11"/>
  <c r="I28" i="11"/>
  <c r="K27" i="11"/>
  <c r="J27" i="11"/>
  <c r="S27" i="11"/>
  <c r="M27" i="11"/>
  <c r="L27" i="11"/>
  <c r="I27" i="11"/>
  <c r="K26" i="11"/>
  <c r="J26" i="11"/>
  <c r="S26" i="11"/>
  <c r="M26" i="11"/>
  <c r="L26" i="11"/>
  <c r="I26" i="11"/>
  <c r="K25" i="11"/>
  <c r="J25" i="11"/>
  <c r="M25" i="11"/>
  <c r="M33" i="11" s="1"/>
  <c r="C12" i="10" s="1"/>
  <c r="L25" i="11"/>
  <c r="I25" i="11"/>
  <c r="K24" i="11"/>
  <c r="J24" i="11"/>
  <c r="S24" i="11"/>
  <c r="M24" i="11"/>
  <c r="L24" i="11"/>
  <c r="I24" i="11"/>
  <c r="K23" i="11"/>
  <c r="J23" i="11"/>
  <c r="S23" i="11"/>
  <c r="S33" i="11" s="1"/>
  <c r="E12" i="10" s="1"/>
  <c r="M23" i="11"/>
  <c r="H33" i="11" s="1"/>
  <c r="L23" i="11"/>
  <c r="I23" i="11"/>
  <c r="E11" i="10"/>
  <c r="S20" i="11"/>
  <c r="V20" i="11"/>
  <c r="V111" i="11" s="1"/>
  <c r="F17" i="10" s="1"/>
  <c r="K19" i="11"/>
  <c r="J19" i="11"/>
  <c r="M19" i="11"/>
  <c r="L19" i="11"/>
  <c r="I19" i="11"/>
  <c r="K18" i="11"/>
  <c r="J18" i="11"/>
  <c r="M18" i="11"/>
  <c r="L18" i="11"/>
  <c r="I18" i="11"/>
  <c r="K17" i="11"/>
  <c r="J17" i="11"/>
  <c r="M17" i="11"/>
  <c r="L17" i="11"/>
  <c r="I17" i="11"/>
  <c r="K16" i="11"/>
  <c r="J16" i="11"/>
  <c r="M16" i="11"/>
  <c r="L16" i="11"/>
  <c r="I16" i="11"/>
  <c r="K15" i="11"/>
  <c r="J15" i="11"/>
  <c r="M15" i="11"/>
  <c r="L15" i="11"/>
  <c r="I15" i="11"/>
  <c r="K14" i="11"/>
  <c r="J14" i="11"/>
  <c r="M14" i="11"/>
  <c r="L14" i="11"/>
  <c r="I14" i="11"/>
  <c r="K13" i="11"/>
  <c r="J13" i="11"/>
  <c r="M13" i="11"/>
  <c r="L13" i="11"/>
  <c r="I13" i="11"/>
  <c r="K12" i="11"/>
  <c r="J12" i="11"/>
  <c r="M12" i="11"/>
  <c r="L12" i="11"/>
  <c r="I12" i="11"/>
  <c r="K11" i="11"/>
  <c r="K213" i="11" s="1"/>
  <c r="J11" i="11"/>
  <c r="M11" i="11"/>
  <c r="L11" i="11"/>
  <c r="I11" i="11"/>
  <c r="J20" i="9"/>
  <c r="J17" i="6"/>
  <c r="K8" i="1"/>
  <c r="I30" i="6"/>
  <c r="J30" i="6" s="1"/>
  <c r="Z175" i="8"/>
  <c r="S172" i="8"/>
  <c r="E33" i="7" s="1"/>
  <c r="V172" i="8"/>
  <c r="F33" i="7" s="1"/>
  <c r="K171" i="8"/>
  <c r="J171" i="8"/>
  <c r="M171" i="8"/>
  <c r="M172" i="8" s="1"/>
  <c r="C33" i="7" s="1"/>
  <c r="L171" i="8"/>
  <c r="L172" i="8" s="1"/>
  <c r="B33" i="7" s="1"/>
  <c r="I171" i="8"/>
  <c r="I172" i="8" s="1"/>
  <c r="D33" i="7" s="1"/>
  <c r="S168" i="8"/>
  <c r="E32" i="7" s="1"/>
  <c r="V168" i="8"/>
  <c r="F32" i="7" s="1"/>
  <c r="K167" i="8"/>
  <c r="J167" i="8"/>
  <c r="M167" i="8"/>
  <c r="L167" i="8"/>
  <c r="I167" i="8"/>
  <c r="K166" i="8"/>
  <c r="J166" i="8"/>
  <c r="M166" i="8"/>
  <c r="H168" i="8" s="1"/>
  <c r="L166" i="8"/>
  <c r="I166" i="8"/>
  <c r="S163" i="8"/>
  <c r="E31" i="7" s="1"/>
  <c r="V163" i="8"/>
  <c r="F31" i="7" s="1"/>
  <c r="H163" i="8"/>
  <c r="K162" i="8"/>
  <c r="J162" i="8"/>
  <c r="M162" i="8"/>
  <c r="M163" i="8" s="1"/>
  <c r="C31" i="7" s="1"/>
  <c r="L162" i="8"/>
  <c r="I162" i="8"/>
  <c r="V156" i="8"/>
  <c r="F27" i="7" s="1"/>
  <c r="M156" i="8"/>
  <c r="C27" i="7" s="1"/>
  <c r="K155" i="8"/>
  <c r="J155" i="8"/>
  <c r="S155" i="8"/>
  <c r="M155" i="8"/>
  <c r="L155" i="8"/>
  <c r="I155" i="8"/>
  <c r="K154" i="8"/>
  <c r="J154" i="8"/>
  <c r="S154" i="8"/>
  <c r="S156" i="8" s="1"/>
  <c r="E27" i="7" s="1"/>
  <c r="M154" i="8"/>
  <c r="H156" i="8" s="1"/>
  <c r="L154" i="8"/>
  <c r="I154" i="8"/>
  <c r="V151" i="8"/>
  <c r="F26" i="7" s="1"/>
  <c r="K150" i="8"/>
  <c r="J150" i="8"/>
  <c r="M150" i="8"/>
  <c r="L150" i="8"/>
  <c r="I150" i="8"/>
  <c r="K149" i="8"/>
  <c r="J149" i="8"/>
  <c r="S149" i="8"/>
  <c r="M149" i="8"/>
  <c r="L149" i="8"/>
  <c r="I149" i="8"/>
  <c r="K148" i="8"/>
  <c r="J148" i="8"/>
  <c r="S148" i="8"/>
  <c r="S151" i="8" s="1"/>
  <c r="E26" i="7" s="1"/>
  <c r="M148" i="8"/>
  <c r="H151" i="8" s="1"/>
  <c r="L148" i="8"/>
  <c r="I148" i="8"/>
  <c r="V145" i="8"/>
  <c r="F25" i="7" s="1"/>
  <c r="K144" i="8"/>
  <c r="J144" i="8"/>
  <c r="M144" i="8"/>
  <c r="L144" i="8"/>
  <c r="I144" i="8"/>
  <c r="K143" i="8"/>
  <c r="J143" i="8"/>
  <c r="S143" i="8"/>
  <c r="M143" i="8"/>
  <c r="L143" i="8"/>
  <c r="I143" i="8"/>
  <c r="K142" i="8"/>
  <c r="J142" i="8"/>
  <c r="S142" i="8"/>
  <c r="S145" i="8" s="1"/>
  <c r="E25" i="7" s="1"/>
  <c r="M142" i="8"/>
  <c r="L142" i="8"/>
  <c r="I142" i="8"/>
  <c r="I145" i="8" s="1"/>
  <c r="D25" i="7" s="1"/>
  <c r="S139" i="8"/>
  <c r="E24" i="7" s="1"/>
  <c r="K138" i="8"/>
  <c r="J138" i="8"/>
  <c r="V138" i="8"/>
  <c r="M138" i="8"/>
  <c r="L138" i="8"/>
  <c r="I138" i="8"/>
  <c r="K137" i="8"/>
  <c r="J137" i="8"/>
  <c r="M137" i="8"/>
  <c r="H139" i="8" s="1"/>
  <c r="L137" i="8"/>
  <c r="I137" i="8"/>
  <c r="K136" i="8"/>
  <c r="J136" i="8"/>
  <c r="V136" i="8"/>
  <c r="V139" i="8" s="1"/>
  <c r="F24" i="7" s="1"/>
  <c r="M136" i="8"/>
  <c r="M139" i="8" s="1"/>
  <c r="C24" i="7" s="1"/>
  <c r="L136" i="8"/>
  <c r="I136" i="8"/>
  <c r="V133" i="8"/>
  <c r="F23" i="7" s="1"/>
  <c r="K132" i="8"/>
  <c r="J132" i="8"/>
  <c r="M132" i="8"/>
  <c r="L132" i="8"/>
  <c r="I132" i="8"/>
  <c r="K131" i="8"/>
  <c r="J131" i="8"/>
  <c r="S131" i="8"/>
  <c r="M131" i="8"/>
  <c r="L131" i="8"/>
  <c r="I131" i="8"/>
  <c r="K130" i="8"/>
  <c r="J130" i="8"/>
  <c r="S130" i="8"/>
  <c r="M130" i="8"/>
  <c r="L130" i="8"/>
  <c r="I130" i="8"/>
  <c r="K129" i="8"/>
  <c r="J129" i="8"/>
  <c r="S129" i="8"/>
  <c r="M129" i="8"/>
  <c r="L129" i="8"/>
  <c r="I129" i="8"/>
  <c r="K128" i="8"/>
  <c r="J128" i="8"/>
  <c r="S128" i="8"/>
  <c r="M128" i="8"/>
  <c r="L128" i="8"/>
  <c r="I128" i="8"/>
  <c r="K127" i="8"/>
  <c r="J127" i="8"/>
  <c r="S127" i="8"/>
  <c r="S133" i="8" s="1"/>
  <c r="E23" i="7" s="1"/>
  <c r="M127" i="8"/>
  <c r="H133" i="8" s="1"/>
  <c r="L127" i="8"/>
  <c r="G133" i="8" s="1"/>
  <c r="I127" i="8"/>
  <c r="I133" i="8" s="1"/>
  <c r="D23" i="7" s="1"/>
  <c r="F22" i="7"/>
  <c r="V124" i="8"/>
  <c r="K123" i="8"/>
  <c r="J123" i="8"/>
  <c r="M123" i="8"/>
  <c r="L123" i="8"/>
  <c r="I123" i="8"/>
  <c r="K122" i="8"/>
  <c r="J122" i="8"/>
  <c r="S122" i="8"/>
  <c r="M122" i="8"/>
  <c r="L122" i="8"/>
  <c r="I122" i="8"/>
  <c r="K121" i="8"/>
  <c r="J121" i="8"/>
  <c r="S121" i="8"/>
  <c r="M121" i="8"/>
  <c r="L121" i="8"/>
  <c r="I121" i="8"/>
  <c r="K120" i="8"/>
  <c r="J120" i="8"/>
  <c r="S120" i="8"/>
  <c r="M120" i="8"/>
  <c r="L120" i="8"/>
  <c r="I120" i="8"/>
  <c r="K119" i="8"/>
  <c r="J119" i="8"/>
  <c r="S119" i="8"/>
  <c r="M119" i="8"/>
  <c r="L119" i="8"/>
  <c r="I119" i="8"/>
  <c r="K118" i="8"/>
  <c r="J118" i="8"/>
  <c r="S118" i="8"/>
  <c r="M118" i="8"/>
  <c r="L118" i="8"/>
  <c r="I118" i="8"/>
  <c r="K117" i="8"/>
  <c r="J117" i="8"/>
  <c r="S117" i="8"/>
  <c r="M117" i="8"/>
  <c r="L117" i="8"/>
  <c r="I117" i="8"/>
  <c r="K116" i="8"/>
  <c r="J116" i="8"/>
  <c r="S116" i="8"/>
  <c r="M116" i="8"/>
  <c r="L116" i="8"/>
  <c r="I116" i="8"/>
  <c r="K115" i="8"/>
  <c r="J115" i="8"/>
  <c r="S115" i="8"/>
  <c r="M115" i="8"/>
  <c r="L115" i="8"/>
  <c r="I115" i="8"/>
  <c r="K114" i="8"/>
  <c r="J114" i="8"/>
  <c r="M114" i="8"/>
  <c r="L114" i="8"/>
  <c r="I114" i="8"/>
  <c r="K113" i="8"/>
  <c r="J113" i="8"/>
  <c r="S113" i="8"/>
  <c r="M113" i="8"/>
  <c r="L113" i="8"/>
  <c r="I113" i="8"/>
  <c r="K112" i="8"/>
  <c r="J112" i="8"/>
  <c r="M112" i="8"/>
  <c r="L112" i="8"/>
  <c r="I112" i="8"/>
  <c r="K111" i="8"/>
  <c r="J111" i="8"/>
  <c r="S111" i="8"/>
  <c r="M111" i="8"/>
  <c r="L111" i="8"/>
  <c r="I111" i="8"/>
  <c r="K110" i="8"/>
  <c r="J110" i="8"/>
  <c r="S110" i="8"/>
  <c r="S124" i="8" s="1"/>
  <c r="E22" i="7" s="1"/>
  <c r="M110" i="8"/>
  <c r="L110" i="8"/>
  <c r="I110" i="8"/>
  <c r="K109" i="8"/>
  <c r="J109" i="8"/>
  <c r="M109" i="8"/>
  <c r="L109" i="8"/>
  <c r="G124" i="8" s="1"/>
  <c r="I109" i="8"/>
  <c r="S106" i="8"/>
  <c r="E21" i="7" s="1"/>
  <c r="M106" i="8"/>
  <c r="C21" i="7" s="1"/>
  <c r="K105" i="8"/>
  <c r="J105" i="8"/>
  <c r="V105" i="8"/>
  <c r="V106" i="8" s="1"/>
  <c r="F21" i="7" s="1"/>
  <c r="M105" i="8"/>
  <c r="H106" i="8" s="1"/>
  <c r="L105" i="8"/>
  <c r="G106" i="8" s="1"/>
  <c r="I105" i="8"/>
  <c r="I106" i="8" s="1"/>
  <c r="D21" i="7" s="1"/>
  <c r="S102" i="8"/>
  <c r="E20" i="7" s="1"/>
  <c r="K101" i="8"/>
  <c r="J101" i="8"/>
  <c r="V101" i="8"/>
  <c r="V102" i="8" s="1"/>
  <c r="F20" i="7" s="1"/>
  <c r="M101" i="8"/>
  <c r="M102" i="8" s="1"/>
  <c r="C20" i="7" s="1"/>
  <c r="L101" i="8"/>
  <c r="G102" i="8" s="1"/>
  <c r="I101" i="8"/>
  <c r="I102" i="8" s="1"/>
  <c r="D20" i="7" s="1"/>
  <c r="S98" i="8"/>
  <c r="E19" i="7" s="1"/>
  <c r="V98" i="8"/>
  <c r="F19" i="7" s="1"/>
  <c r="K97" i="8"/>
  <c r="J97" i="8"/>
  <c r="M97" i="8"/>
  <c r="H98" i="8" s="1"/>
  <c r="L97" i="8"/>
  <c r="G98" i="8" s="1"/>
  <c r="I97" i="8"/>
  <c r="I98" i="8" s="1"/>
  <c r="D19" i="7" s="1"/>
  <c r="S94" i="8"/>
  <c r="E18" i="7" s="1"/>
  <c r="K93" i="8"/>
  <c r="J93" i="8"/>
  <c r="V93" i="8"/>
  <c r="M93" i="8"/>
  <c r="L93" i="8"/>
  <c r="I93" i="8"/>
  <c r="K92" i="8"/>
  <c r="J92" i="8"/>
  <c r="M92" i="8"/>
  <c r="L92" i="8"/>
  <c r="I92" i="8"/>
  <c r="S86" i="8"/>
  <c r="E14" i="7" s="1"/>
  <c r="V86" i="8"/>
  <c r="F14" i="7" s="1"/>
  <c r="K85" i="8"/>
  <c r="J85" i="8"/>
  <c r="M85" i="8"/>
  <c r="H86" i="8" s="1"/>
  <c r="L85" i="8"/>
  <c r="G86" i="8" s="1"/>
  <c r="I85" i="8"/>
  <c r="I86" i="8" s="1"/>
  <c r="D14" i="7" s="1"/>
  <c r="K81" i="8"/>
  <c r="J81" i="8"/>
  <c r="M81" i="8"/>
  <c r="L81" i="8"/>
  <c r="I81" i="8"/>
  <c r="K80" i="8"/>
  <c r="J80" i="8"/>
  <c r="M80" i="8"/>
  <c r="L80" i="8"/>
  <c r="I80" i="8"/>
  <c r="K79" i="8"/>
  <c r="J79" i="8"/>
  <c r="M79" i="8"/>
  <c r="L79" i="8"/>
  <c r="I79" i="8"/>
  <c r="K78" i="8"/>
  <c r="J78" i="8"/>
  <c r="M78" i="8"/>
  <c r="L78" i="8"/>
  <c r="I78" i="8"/>
  <c r="K77" i="8"/>
  <c r="J77" i="8"/>
  <c r="M77" i="8"/>
  <c r="L77" i="8"/>
  <c r="I77" i="8"/>
  <c r="K76" i="8"/>
  <c r="J76" i="8"/>
  <c r="M76" i="8"/>
  <c r="L76" i="8"/>
  <c r="I76" i="8"/>
  <c r="K75" i="8"/>
  <c r="J75" i="8"/>
  <c r="M75" i="8"/>
  <c r="L75" i="8"/>
  <c r="I75" i="8"/>
  <c r="K74" i="8"/>
  <c r="J74" i="8"/>
  <c r="S74" i="8"/>
  <c r="M74" i="8"/>
  <c r="L74" i="8"/>
  <c r="I74" i="8"/>
  <c r="K73" i="8"/>
  <c r="J73" i="8"/>
  <c r="M73" i="8"/>
  <c r="L73" i="8"/>
  <c r="I73" i="8"/>
  <c r="K72" i="8"/>
  <c r="J72" i="8"/>
  <c r="V72" i="8"/>
  <c r="M72" i="8"/>
  <c r="L72" i="8"/>
  <c r="I72" i="8"/>
  <c r="K71" i="8"/>
  <c r="J71" i="8"/>
  <c r="V71" i="8"/>
  <c r="M71" i="8"/>
  <c r="L71" i="8"/>
  <c r="I71" i="8"/>
  <c r="K70" i="8"/>
  <c r="J70" i="8"/>
  <c r="V70" i="8"/>
  <c r="M70" i="8"/>
  <c r="L70" i="8"/>
  <c r="I70" i="8"/>
  <c r="K69" i="8"/>
  <c r="J69" i="8"/>
  <c r="V69" i="8"/>
  <c r="M69" i="8"/>
  <c r="L69" i="8"/>
  <c r="I69" i="8"/>
  <c r="K68" i="8"/>
  <c r="J68" i="8"/>
  <c r="V68" i="8"/>
  <c r="M68" i="8"/>
  <c r="L68" i="8"/>
  <c r="I68" i="8"/>
  <c r="K67" i="8"/>
  <c r="J67" i="8"/>
  <c r="V67" i="8"/>
  <c r="M67" i="8"/>
  <c r="L67" i="8"/>
  <c r="I67" i="8"/>
  <c r="K66" i="8"/>
  <c r="J66" i="8"/>
  <c r="V66" i="8"/>
  <c r="M66" i="8"/>
  <c r="L66" i="8"/>
  <c r="I66" i="8"/>
  <c r="K65" i="8"/>
  <c r="J65" i="8"/>
  <c r="M65" i="8"/>
  <c r="L65" i="8"/>
  <c r="I65" i="8"/>
  <c r="K64" i="8"/>
  <c r="J64" i="8"/>
  <c r="V64" i="8"/>
  <c r="M64" i="8"/>
  <c r="L64" i="8"/>
  <c r="I64" i="8"/>
  <c r="K63" i="8"/>
  <c r="J63" i="8"/>
  <c r="V63" i="8"/>
  <c r="M63" i="8"/>
  <c r="L63" i="8"/>
  <c r="I63" i="8"/>
  <c r="K62" i="8"/>
  <c r="J62" i="8"/>
  <c r="V62" i="8"/>
  <c r="M62" i="8"/>
  <c r="L62" i="8"/>
  <c r="I62" i="8"/>
  <c r="K61" i="8"/>
  <c r="J61" i="8"/>
  <c r="M61" i="8"/>
  <c r="L61" i="8"/>
  <c r="I61" i="8"/>
  <c r="K60" i="8"/>
  <c r="J60" i="8"/>
  <c r="M60" i="8"/>
  <c r="L60" i="8"/>
  <c r="I60" i="8"/>
  <c r="K59" i="8"/>
  <c r="J59" i="8"/>
  <c r="V59" i="8"/>
  <c r="M59" i="8"/>
  <c r="L59" i="8"/>
  <c r="I59" i="8"/>
  <c r="K58" i="8"/>
  <c r="J58" i="8"/>
  <c r="V58" i="8"/>
  <c r="M58" i="8"/>
  <c r="L58" i="8"/>
  <c r="I58" i="8"/>
  <c r="K57" i="8"/>
  <c r="J57" i="8"/>
  <c r="V57" i="8"/>
  <c r="M57" i="8"/>
  <c r="L57" i="8"/>
  <c r="I57" i="8"/>
  <c r="K56" i="8"/>
  <c r="J56" i="8"/>
  <c r="V56" i="8"/>
  <c r="M56" i="8"/>
  <c r="L56" i="8"/>
  <c r="I56" i="8"/>
  <c r="K55" i="8"/>
  <c r="J55" i="8"/>
  <c r="V55" i="8"/>
  <c r="V82" i="8" s="1"/>
  <c r="F13" i="7" s="1"/>
  <c r="M55" i="8"/>
  <c r="L55" i="8"/>
  <c r="I55" i="8"/>
  <c r="K54" i="8"/>
  <c r="J54" i="8"/>
  <c r="S54" i="8"/>
  <c r="M54" i="8"/>
  <c r="L54" i="8"/>
  <c r="I54" i="8"/>
  <c r="K53" i="8"/>
  <c r="J53" i="8"/>
  <c r="S53" i="8"/>
  <c r="S82" i="8" s="1"/>
  <c r="E13" i="7" s="1"/>
  <c r="M53" i="8"/>
  <c r="M82" i="8" s="1"/>
  <c r="C13" i="7" s="1"/>
  <c r="L53" i="8"/>
  <c r="I53" i="8"/>
  <c r="V50" i="8"/>
  <c r="F12" i="7" s="1"/>
  <c r="K49" i="8"/>
  <c r="J49" i="8"/>
  <c r="S49" i="8"/>
  <c r="M49" i="8"/>
  <c r="L49" i="8"/>
  <c r="I49" i="8"/>
  <c r="K48" i="8"/>
  <c r="J48" i="8"/>
  <c r="S48" i="8"/>
  <c r="M48" i="8"/>
  <c r="L48" i="8"/>
  <c r="I48" i="8"/>
  <c r="K47" i="8"/>
  <c r="J47" i="8"/>
  <c r="S47" i="8"/>
  <c r="M47" i="8"/>
  <c r="L47" i="8"/>
  <c r="I47" i="8"/>
  <c r="K46" i="8"/>
  <c r="J46" i="8"/>
  <c r="S46" i="8"/>
  <c r="M46" i="8"/>
  <c r="L46" i="8"/>
  <c r="I46" i="8"/>
  <c r="K45" i="8"/>
  <c r="J45" i="8"/>
  <c r="S45" i="8"/>
  <c r="M45" i="8"/>
  <c r="L45" i="8"/>
  <c r="I45" i="8"/>
  <c r="K44" i="8"/>
  <c r="J44" i="8"/>
  <c r="S44" i="8"/>
  <c r="M44" i="8"/>
  <c r="L44" i="8"/>
  <c r="I44" i="8"/>
  <c r="K43" i="8"/>
  <c r="J43" i="8"/>
  <c r="S43" i="8"/>
  <c r="M43" i="8"/>
  <c r="L43" i="8"/>
  <c r="I43" i="8"/>
  <c r="K42" i="8"/>
  <c r="J42" i="8"/>
  <c r="S42" i="8"/>
  <c r="M42" i="8"/>
  <c r="L42" i="8"/>
  <c r="I42" i="8"/>
  <c r="K41" i="8"/>
  <c r="J41" i="8"/>
  <c r="S41" i="8"/>
  <c r="M41" i="8"/>
  <c r="L41" i="8"/>
  <c r="I41" i="8"/>
  <c r="K40" i="8"/>
  <c r="J40" i="8"/>
  <c r="S40" i="8"/>
  <c r="M40" i="8"/>
  <c r="L40" i="8"/>
  <c r="I40" i="8"/>
  <c r="K39" i="8"/>
  <c r="J39" i="8"/>
  <c r="S39" i="8"/>
  <c r="M39" i="8"/>
  <c r="L39" i="8"/>
  <c r="I39" i="8"/>
  <c r="K38" i="8"/>
  <c r="J38" i="8"/>
  <c r="S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M35" i="8"/>
  <c r="L35" i="8"/>
  <c r="I35" i="8"/>
  <c r="K34" i="8"/>
  <c r="J34" i="8"/>
  <c r="S34" i="8"/>
  <c r="M34" i="8"/>
  <c r="L34" i="8"/>
  <c r="I34" i="8"/>
  <c r="K33" i="8"/>
  <c r="J33" i="8"/>
  <c r="S33" i="8"/>
  <c r="M33" i="8"/>
  <c r="L33" i="8"/>
  <c r="I33" i="8"/>
  <c r="K32" i="8"/>
  <c r="J32" i="8"/>
  <c r="S32" i="8"/>
  <c r="M32" i="8"/>
  <c r="L32" i="8"/>
  <c r="I32" i="8"/>
  <c r="K31" i="8"/>
  <c r="J31" i="8"/>
  <c r="S31" i="8"/>
  <c r="M31" i="8"/>
  <c r="L31" i="8"/>
  <c r="I31" i="8"/>
  <c r="K30" i="8"/>
  <c r="J30" i="8"/>
  <c r="S30" i="8"/>
  <c r="M30" i="8"/>
  <c r="L30" i="8"/>
  <c r="I30" i="8"/>
  <c r="K29" i="8"/>
  <c r="J29" i="8"/>
  <c r="S29" i="8"/>
  <c r="M29" i="8"/>
  <c r="L29" i="8"/>
  <c r="I29" i="8"/>
  <c r="K28" i="8"/>
  <c r="J28" i="8"/>
  <c r="S28" i="8"/>
  <c r="M28" i="8"/>
  <c r="L28" i="8"/>
  <c r="I28" i="8"/>
  <c r="K27" i="8"/>
  <c r="J27" i="8"/>
  <c r="S27" i="8"/>
  <c r="S50" i="8" s="1"/>
  <c r="E12" i="7" s="1"/>
  <c r="M27" i="8"/>
  <c r="L27" i="8"/>
  <c r="I27" i="8"/>
  <c r="F11" i="7"/>
  <c r="V24" i="8"/>
  <c r="V88" i="8" s="1"/>
  <c r="F15" i="7" s="1"/>
  <c r="K23" i="8"/>
  <c r="J23" i="8"/>
  <c r="S23" i="8"/>
  <c r="M23" i="8"/>
  <c r="L23" i="8"/>
  <c r="I23" i="8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M20" i="8"/>
  <c r="L20" i="8"/>
  <c r="I20" i="8"/>
  <c r="K19" i="8"/>
  <c r="J19" i="8"/>
  <c r="M19" i="8"/>
  <c r="L19" i="8"/>
  <c r="I19" i="8"/>
  <c r="K18" i="8"/>
  <c r="J18" i="8"/>
  <c r="S18" i="8"/>
  <c r="M18" i="8"/>
  <c r="L18" i="8"/>
  <c r="I18" i="8"/>
  <c r="K17" i="8"/>
  <c r="J17" i="8"/>
  <c r="S17" i="8"/>
  <c r="M17" i="8"/>
  <c r="L17" i="8"/>
  <c r="I17" i="8"/>
  <c r="K16" i="8"/>
  <c r="J16" i="8"/>
  <c r="S16" i="8"/>
  <c r="M16" i="8"/>
  <c r="L16" i="8"/>
  <c r="I16" i="8"/>
  <c r="K15" i="8"/>
  <c r="J15" i="8"/>
  <c r="S15" i="8"/>
  <c r="M15" i="8"/>
  <c r="L15" i="8"/>
  <c r="I15" i="8"/>
  <c r="K14" i="8"/>
  <c r="J14" i="8"/>
  <c r="S14" i="8"/>
  <c r="M14" i="8"/>
  <c r="L14" i="8"/>
  <c r="I14" i="8"/>
  <c r="K13" i="8"/>
  <c r="J13" i="8"/>
  <c r="S13" i="8"/>
  <c r="M13" i="8"/>
  <c r="L13" i="8"/>
  <c r="I13" i="8"/>
  <c r="K12" i="8"/>
  <c r="J12" i="8"/>
  <c r="S12" i="8"/>
  <c r="M12" i="8"/>
  <c r="L12" i="8"/>
  <c r="I12" i="8"/>
  <c r="K11" i="8"/>
  <c r="K175" i="8" s="1"/>
  <c r="J11" i="8"/>
  <c r="S11" i="8"/>
  <c r="M11" i="8"/>
  <c r="L11" i="8"/>
  <c r="I11" i="8"/>
  <c r="J20" i="6"/>
  <c r="J17" i="3"/>
  <c r="K7" i="1"/>
  <c r="J30" i="3"/>
  <c r="I30" i="3"/>
  <c r="Z183" i="5"/>
  <c r="S180" i="5"/>
  <c r="E32" i="4" s="1"/>
  <c r="V180" i="5"/>
  <c r="F32" i="4" s="1"/>
  <c r="K179" i="5"/>
  <c r="J179" i="5"/>
  <c r="M179" i="5"/>
  <c r="L179" i="5"/>
  <c r="I179" i="5"/>
  <c r="K178" i="5"/>
  <c r="J178" i="5"/>
  <c r="M178" i="5"/>
  <c r="M180" i="5" s="1"/>
  <c r="C32" i="4" s="1"/>
  <c r="L178" i="5"/>
  <c r="I178" i="5"/>
  <c r="V172" i="5"/>
  <c r="F28" i="4" s="1"/>
  <c r="K171" i="5"/>
  <c r="J171" i="5"/>
  <c r="S171" i="5"/>
  <c r="M171" i="5"/>
  <c r="L171" i="5"/>
  <c r="I171" i="5"/>
  <c r="K170" i="5"/>
  <c r="J170" i="5"/>
  <c r="S170" i="5"/>
  <c r="S172" i="5" s="1"/>
  <c r="E28" i="4" s="1"/>
  <c r="M170" i="5"/>
  <c r="H172" i="5" s="1"/>
  <c r="L170" i="5"/>
  <c r="I170" i="5"/>
  <c r="V167" i="5"/>
  <c r="F27" i="4" s="1"/>
  <c r="K166" i="5"/>
  <c r="J166" i="5"/>
  <c r="M166" i="5"/>
  <c r="L166" i="5"/>
  <c r="I166" i="5"/>
  <c r="K165" i="5"/>
  <c r="J165" i="5"/>
  <c r="S165" i="5"/>
  <c r="M165" i="5"/>
  <c r="L165" i="5"/>
  <c r="I165" i="5"/>
  <c r="K164" i="5"/>
  <c r="J164" i="5"/>
  <c r="S164" i="5"/>
  <c r="S167" i="5" s="1"/>
  <c r="E27" i="4" s="1"/>
  <c r="M164" i="5"/>
  <c r="H167" i="5" s="1"/>
  <c r="L164" i="5"/>
  <c r="I164" i="5"/>
  <c r="V161" i="5"/>
  <c r="F26" i="4" s="1"/>
  <c r="K160" i="5"/>
  <c r="J160" i="5"/>
  <c r="M160" i="5"/>
  <c r="L160" i="5"/>
  <c r="I160" i="5"/>
  <c r="K159" i="5"/>
  <c r="J159" i="5"/>
  <c r="S159" i="5"/>
  <c r="M159" i="5"/>
  <c r="L159" i="5"/>
  <c r="I159" i="5"/>
  <c r="K158" i="5"/>
  <c r="J158" i="5"/>
  <c r="S158" i="5"/>
  <c r="S161" i="5" s="1"/>
  <c r="E26" i="4" s="1"/>
  <c r="M158" i="5"/>
  <c r="L158" i="5"/>
  <c r="I158" i="5"/>
  <c r="K154" i="5"/>
  <c r="J154" i="5"/>
  <c r="M154" i="5"/>
  <c r="L154" i="5"/>
  <c r="I154" i="5"/>
  <c r="K153" i="5"/>
  <c r="J153" i="5"/>
  <c r="S153" i="5"/>
  <c r="M153" i="5"/>
  <c r="L153" i="5"/>
  <c r="I153" i="5"/>
  <c r="K152" i="5"/>
  <c r="J152" i="5"/>
  <c r="S152" i="5"/>
  <c r="M152" i="5"/>
  <c r="L152" i="5"/>
  <c r="I152" i="5"/>
  <c r="K151" i="5"/>
  <c r="J151" i="5"/>
  <c r="S151" i="5"/>
  <c r="M151" i="5"/>
  <c r="L151" i="5"/>
  <c r="I151" i="5"/>
  <c r="K150" i="5"/>
  <c r="J150" i="5"/>
  <c r="S150" i="5"/>
  <c r="M150" i="5"/>
  <c r="L150" i="5"/>
  <c r="I150" i="5"/>
  <c r="K149" i="5"/>
  <c r="J149" i="5"/>
  <c r="S149" i="5"/>
  <c r="M149" i="5"/>
  <c r="L149" i="5"/>
  <c r="I149" i="5"/>
  <c r="K148" i="5"/>
  <c r="J148" i="5"/>
  <c r="V148" i="5"/>
  <c r="V155" i="5" s="1"/>
  <c r="F25" i="4" s="1"/>
  <c r="M148" i="5"/>
  <c r="L148" i="5"/>
  <c r="I148" i="5"/>
  <c r="K147" i="5"/>
  <c r="J147" i="5"/>
  <c r="M147" i="5"/>
  <c r="L147" i="5"/>
  <c r="I147" i="5"/>
  <c r="K146" i="5"/>
  <c r="J146" i="5"/>
  <c r="S146" i="5"/>
  <c r="S155" i="5" s="1"/>
  <c r="E25" i="4" s="1"/>
  <c r="M146" i="5"/>
  <c r="L146" i="5"/>
  <c r="I146" i="5"/>
  <c r="K145" i="5"/>
  <c r="J145" i="5"/>
  <c r="M145" i="5"/>
  <c r="L145" i="5"/>
  <c r="I145" i="5"/>
  <c r="V142" i="5"/>
  <c r="F24" i="4" s="1"/>
  <c r="K141" i="5"/>
  <c r="J141" i="5"/>
  <c r="M141" i="5"/>
  <c r="L141" i="5"/>
  <c r="I141" i="5"/>
  <c r="K140" i="5"/>
  <c r="J140" i="5"/>
  <c r="S140" i="5"/>
  <c r="M140" i="5"/>
  <c r="L140" i="5"/>
  <c r="I140" i="5"/>
  <c r="K139" i="5"/>
  <c r="J139" i="5"/>
  <c r="S139" i="5"/>
  <c r="M139" i="5"/>
  <c r="L139" i="5"/>
  <c r="I139" i="5"/>
  <c r="K138" i="5"/>
  <c r="J138" i="5"/>
  <c r="S138" i="5"/>
  <c r="M138" i="5"/>
  <c r="L138" i="5"/>
  <c r="I138" i="5"/>
  <c r="K137" i="5"/>
  <c r="J137" i="5"/>
  <c r="S137" i="5"/>
  <c r="S142" i="5" s="1"/>
  <c r="E24" i="4" s="1"/>
  <c r="M137" i="5"/>
  <c r="H142" i="5" s="1"/>
  <c r="L137" i="5"/>
  <c r="I137" i="5"/>
  <c r="V134" i="5"/>
  <c r="F23" i="4" s="1"/>
  <c r="K133" i="5"/>
  <c r="J133" i="5"/>
  <c r="M133" i="5"/>
  <c r="L133" i="5"/>
  <c r="I133" i="5"/>
  <c r="K132" i="5"/>
  <c r="J132" i="5"/>
  <c r="S132" i="5"/>
  <c r="M132" i="5"/>
  <c r="L132" i="5"/>
  <c r="I132" i="5"/>
  <c r="K131" i="5"/>
  <c r="J131" i="5"/>
  <c r="M131" i="5"/>
  <c r="L131" i="5"/>
  <c r="I131" i="5"/>
  <c r="K130" i="5"/>
  <c r="J130" i="5"/>
  <c r="S130" i="5"/>
  <c r="S134" i="5" s="1"/>
  <c r="E23" i="4" s="1"/>
  <c r="M130" i="5"/>
  <c r="L130" i="5"/>
  <c r="I130" i="5"/>
  <c r="K129" i="5"/>
  <c r="J129" i="5"/>
  <c r="S129" i="5"/>
  <c r="M129" i="5"/>
  <c r="L129" i="5"/>
  <c r="I129" i="5"/>
  <c r="V126" i="5"/>
  <c r="F22" i="4" s="1"/>
  <c r="K125" i="5"/>
  <c r="J125" i="5"/>
  <c r="M125" i="5"/>
  <c r="L125" i="5"/>
  <c r="I125" i="5"/>
  <c r="K124" i="5"/>
  <c r="J124" i="5"/>
  <c r="S124" i="5"/>
  <c r="M124" i="5"/>
  <c r="L124" i="5"/>
  <c r="I124" i="5"/>
  <c r="K123" i="5"/>
  <c r="J123" i="5"/>
  <c r="S123" i="5"/>
  <c r="M123" i="5"/>
  <c r="L123" i="5"/>
  <c r="I123" i="5"/>
  <c r="K122" i="5"/>
  <c r="J122" i="5"/>
  <c r="S122" i="5"/>
  <c r="M122" i="5"/>
  <c r="L122" i="5"/>
  <c r="I122" i="5"/>
  <c r="K121" i="5"/>
  <c r="J121" i="5"/>
  <c r="S121" i="5"/>
  <c r="M121" i="5"/>
  <c r="L121" i="5"/>
  <c r="I121" i="5"/>
  <c r="K120" i="5"/>
  <c r="J120" i="5"/>
  <c r="S120" i="5"/>
  <c r="S126" i="5" s="1"/>
  <c r="E22" i="4" s="1"/>
  <c r="M120" i="5"/>
  <c r="L120" i="5"/>
  <c r="I120" i="5"/>
  <c r="K119" i="5"/>
  <c r="J119" i="5"/>
  <c r="S119" i="5"/>
  <c r="M119" i="5"/>
  <c r="L119" i="5"/>
  <c r="I119" i="5"/>
  <c r="K118" i="5"/>
  <c r="J118" i="5"/>
  <c r="M118" i="5"/>
  <c r="L118" i="5"/>
  <c r="I118" i="5"/>
  <c r="K117" i="5"/>
  <c r="J117" i="5"/>
  <c r="M117" i="5"/>
  <c r="L117" i="5"/>
  <c r="I117" i="5"/>
  <c r="K116" i="5"/>
  <c r="J116" i="5"/>
  <c r="S116" i="5"/>
  <c r="M116" i="5"/>
  <c r="L116" i="5"/>
  <c r="I116" i="5"/>
  <c r="K115" i="5"/>
  <c r="J115" i="5"/>
  <c r="M115" i="5"/>
  <c r="L115" i="5"/>
  <c r="I115" i="5"/>
  <c r="K114" i="5"/>
  <c r="J114" i="5"/>
  <c r="S114" i="5"/>
  <c r="M114" i="5"/>
  <c r="L114" i="5"/>
  <c r="I114" i="5"/>
  <c r="K113" i="5"/>
  <c r="J113" i="5"/>
  <c r="M113" i="5"/>
  <c r="L113" i="5"/>
  <c r="G126" i="5" s="1"/>
  <c r="I113" i="5"/>
  <c r="S110" i="5"/>
  <c r="E21" i="4" s="1"/>
  <c r="V110" i="5"/>
  <c r="F21" i="4" s="1"/>
  <c r="K109" i="5"/>
  <c r="J109" i="5"/>
  <c r="M109" i="5"/>
  <c r="L109" i="5"/>
  <c r="I109" i="5"/>
  <c r="K108" i="5"/>
  <c r="J108" i="5"/>
  <c r="M108" i="5"/>
  <c r="H110" i="5" s="1"/>
  <c r="L108" i="5"/>
  <c r="G110" i="5" s="1"/>
  <c r="I108" i="5"/>
  <c r="F20" i="4"/>
  <c r="S105" i="5"/>
  <c r="E20" i="4" s="1"/>
  <c r="V105" i="5"/>
  <c r="V174" i="5" s="1"/>
  <c r="F29" i="4" s="1"/>
  <c r="K104" i="5"/>
  <c r="J104" i="5"/>
  <c r="M104" i="5"/>
  <c r="L104" i="5"/>
  <c r="I104" i="5"/>
  <c r="K103" i="5"/>
  <c r="J103" i="5"/>
  <c r="S103" i="5"/>
  <c r="M103" i="5"/>
  <c r="L103" i="5"/>
  <c r="I103" i="5"/>
  <c r="K102" i="5"/>
  <c r="J102" i="5"/>
  <c r="S102" i="5"/>
  <c r="S174" i="5" s="1"/>
  <c r="E29" i="4" s="1"/>
  <c r="M102" i="5"/>
  <c r="M105" i="5" s="1"/>
  <c r="C20" i="4" s="1"/>
  <c r="L102" i="5"/>
  <c r="I102" i="5"/>
  <c r="E16" i="4"/>
  <c r="S96" i="5"/>
  <c r="V96" i="5"/>
  <c r="F16" i="4" s="1"/>
  <c r="K95" i="5"/>
  <c r="J95" i="5"/>
  <c r="M95" i="5"/>
  <c r="M96" i="5" s="1"/>
  <c r="C16" i="4" s="1"/>
  <c r="L95" i="5"/>
  <c r="G96" i="5" s="1"/>
  <c r="I95" i="5"/>
  <c r="I96" i="5" s="1"/>
  <c r="D16" i="4" s="1"/>
  <c r="K91" i="5"/>
  <c r="J91" i="5"/>
  <c r="M91" i="5"/>
  <c r="L91" i="5"/>
  <c r="I91" i="5"/>
  <c r="K90" i="5"/>
  <c r="J90" i="5"/>
  <c r="M90" i="5"/>
  <c r="L90" i="5"/>
  <c r="I90" i="5"/>
  <c r="K89" i="5"/>
  <c r="J89" i="5"/>
  <c r="M89" i="5"/>
  <c r="L89" i="5"/>
  <c r="I89" i="5"/>
  <c r="K88" i="5"/>
  <c r="J88" i="5"/>
  <c r="M88" i="5"/>
  <c r="L88" i="5"/>
  <c r="I88" i="5"/>
  <c r="K87" i="5"/>
  <c r="J87" i="5"/>
  <c r="M87" i="5"/>
  <c r="L87" i="5"/>
  <c r="I87" i="5"/>
  <c r="K86" i="5"/>
  <c r="J86" i="5"/>
  <c r="M86" i="5"/>
  <c r="L86" i="5"/>
  <c r="I86" i="5"/>
  <c r="K85" i="5"/>
  <c r="J85" i="5"/>
  <c r="V85" i="5"/>
  <c r="M85" i="5"/>
  <c r="L85" i="5"/>
  <c r="I85" i="5"/>
  <c r="K84" i="5"/>
  <c r="J84" i="5"/>
  <c r="V84" i="5"/>
  <c r="M84" i="5"/>
  <c r="L84" i="5"/>
  <c r="I84" i="5"/>
  <c r="K83" i="5"/>
  <c r="J83" i="5"/>
  <c r="V83" i="5"/>
  <c r="M83" i="5"/>
  <c r="L83" i="5"/>
  <c r="I83" i="5"/>
  <c r="K82" i="5"/>
  <c r="J82" i="5"/>
  <c r="V82" i="5"/>
  <c r="M82" i="5"/>
  <c r="L82" i="5"/>
  <c r="I82" i="5"/>
  <c r="K81" i="5"/>
  <c r="J81" i="5"/>
  <c r="M81" i="5"/>
  <c r="L81" i="5"/>
  <c r="I81" i="5"/>
  <c r="K80" i="5"/>
  <c r="J80" i="5"/>
  <c r="V80" i="5"/>
  <c r="M80" i="5"/>
  <c r="L80" i="5"/>
  <c r="I80" i="5"/>
  <c r="K79" i="5"/>
  <c r="J79" i="5"/>
  <c r="M79" i="5"/>
  <c r="L79" i="5"/>
  <c r="I79" i="5"/>
  <c r="K78" i="5"/>
  <c r="J78" i="5"/>
  <c r="V78" i="5"/>
  <c r="M78" i="5"/>
  <c r="L78" i="5"/>
  <c r="I78" i="5"/>
  <c r="K77" i="5"/>
  <c r="J77" i="5"/>
  <c r="V77" i="5"/>
  <c r="M77" i="5"/>
  <c r="L77" i="5"/>
  <c r="I77" i="5"/>
  <c r="K76" i="5"/>
  <c r="J76" i="5"/>
  <c r="V76" i="5"/>
  <c r="M76" i="5"/>
  <c r="L76" i="5"/>
  <c r="I76" i="5"/>
  <c r="K75" i="5"/>
  <c r="J75" i="5"/>
  <c r="V75" i="5"/>
  <c r="M75" i="5"/>
  <c r="L75" i="5"/>
  <c r="I75" i="5"/>
  <c r="K74" i="5"/>
  <c r="J74" i="5"/>
  <c r="V74" i="5"/>
  <c r="M74" i="5"/>
  <c r="L74" i="5"/>
  <c r="I74" i="5"/>
  <c r="K73" i="5"/>
  <c r="J73" i="5"/>
  <c r="V73" i="5"/>
  <c r="M73" i="5"/>
  <c r="L73" i="5"/>
  <c r="I73" i="5"/>
  <c r="K72" i="5"/>
  <c r="J72" i="5"/>
  <c r="V72" i="5"/>
  <c r="V92" i="5" s="1"/>
  <c r="F15" i="4" s="1"/>
  <c r="M72" i="5"/>
  <c r="L72" i="5"/>
  <c r="I72" i="5"/>
  <c r="K71" i="5"/>
  <c r="J71" i="5"/>
  <c r="S71" i="5"/>
  <c r="S92" i="5" s="1"/>
  <c r="E15" i="4" s="1"/>
  <c r="M71" i="5"/>
  <c r="L71" i="5"/>
  <c r="I71" i="5"/>
  <c r="K70" i="5"/>
  <c r="J70" i="5"/>
  <c r="S70" i="5"/>
  <c r="M70" i="5"/>
  <c r="H92" i="5" s="1"/>
  <c r="L70" i="5"/>
  <c r="I70" i="5"/>
  <c r="V67" i="5"/>
  <c r="F14" i="4" s="1"/>
  <c r="K66" i="5"/>
  <c r="J66" i="5"/>
  <c r="S66" i="5"/>
  <c r="M66" i="5"/>
  <c r="L66" i="5"/>
  <c r="I66" i="5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60" i="5"/>
  <c r="J60" i="5"/>
  <c r="S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S67" i="5" s="1"/>
  <c r="E14" i="4" s="1"/>
  <c r="M54" i="5"/>
  <c r="L54" i="5"/>
  <c r="I54" i="5"/>
  <c r="K53" i="5"/>
  <c r="J53" i="5"/>
  <c r="S53" i="5"/>
  <c r="M53" i="5"/>
  <c r="L53" i="5"/>
  <c r="I53" i="5"/>
  <c r="F13" i="4"/>
  <c r="V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S50" i="5" s="1"/>
  <c r="E13" i="4" s="1"/>
  <c r="M37" i="5"/>
  <c r="L37" i="5"/>
  <c r="I37" i="5"/>
  <c r="F12" i="4"/>
  <c r="V34" i="5"/>
  <c r="K33" i="5"/>
  <c r="J33" i="5"/>
  <c r="M33" i="5"/>
  <c r="L33" i="5"/>
  <c r="I33" i="5"/>
  <c r="K32" i="5"/>
  <c r="J32" i="5"/>
  <c r="S32" i="5"/>
  <c r="M32" i="5"/>
  <c r="L32" i="5"/>
  <c r="I32" i="5"/>
  <c r="K31" i="5"/>
  <c r="J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S34" i="5" s="1"/>
  <c r="E12" i="4" s="1"/>
  <c r="M23" i="5"/>
  <c r="H34" i="5" s="1"/>
  <c r="L23" i="5"/>
  <c r="I23" i="5"/>
  <c r="S20" i="5"/>
  <c r="V20" i="5"/>
  <c r="V98" i="5" s="1"/>
  <c r="F17" i="4" s="1"/>
  <c r="K19" i="5"/>
  <c r="J19" i="5"/>
  <c r="M19" i="5"/>
  <c r="L19" i="5"/>
  <c r="I19" i="5"/>
  <c r="K18" i="5"/>
  <c r="J18" i="5"/>
  <c r="M18" i="5"/>
  <c r="L18" i="5"/>
  <c r="I18" i="5"/>
  <c r="K17" i="5"/>
  <c r="J17" i="5"/>
  <c r="M17" i="5"/>
  <c r="L17" i="5"/>
  <c r="I17" i="5"/>
  <c r="K16" i="5"/>
  <c r="J16" i="5"/>
  <c r="M16" i="5"/>
  <c r="L16" i="5"/>
  <c r="I16" i="5"/>
  <c r="K15" i="5"/>
  <c r="J15" i="5"/>
  <c r="M15" i="5"/>
  <c r="L15" i="5"/>
  <c r="I15" i="5"/>
  <c r="K14" i="5"/>
  <c r="J14" i="5"/>
  <c r="M14" i="5"/>
  <c r="L14" i="5"/>
  <c r="I14" i="5"/>
  <c r="K13" i="5"/>
  <c r="J13" i="5"/>
  <c r="M13" i="5"/>
  <c r="L13" i="5"/>
  <c r="I13" i="5"/>
  <c r="K12" i="5"/>
  <c r="J12" i="5"/>
  <c r="M12" i="5"/>
  <c r="L12" i="5"/>
  <c r="I12" i="5"/>
  <c r="K11" i="5"/>
  <c r="K183" i="5" s="1"/>
  <c r="J11" i="5"/>
  <c r="M11" i="5"/>
  <c r="L11" i="5"/>
  <c r="I11" i="5"/>
  <c r="J20" i="3"/>
  <c r="I212" i="11" l="1"/>
  <c r="D36" i="10" s="1"/>
  <c r="F18" i="9" s="1"/>
  <c r="I203" i="11"/>
  <c r="D31" i="10" s="1"/>
  <c r="L203" i="11"/>
  <c r="B31" i="10" s="1"/>
  <c r="I198" i="11"/>
  <c r="D30" i="10" s="1"/>
  <c r="L198" i="11"/>
  <c r="B30" i="10" s="1"/>
  <c r="G192" i="11"/>
  <c r="I192" i="11"/>
  <c r="D29" i="10" s="1"/>
  <c r="I179" i="11"/>
  <c r="D28" i="10" s="1"/>
  <c r="G179" i="11"/>
  <c r="H171" i="11"/>
  <c r="I171" i="11"/>
  <c r="D27" i="10" s="1"/>
  <c r="G171" i="11"/>
  <c r="M162" i="11"/>
  <c r="C26" i="10" s="1"/>
  <c r="I162" i="11"/>
  <c r="D26" i="10" s="1"/>
  <c r="L162" i="11"/>
  <c r="B26" i="10" s="1"/>
  <c r="G162" i="11"/>
  <c r="I151" i="11"/>
  <c r="D25" i="10" s="1"/>
  <c r="G151" i="11"/>
  <c r="L151" i="11"/>
  <c r="B25" i="10" s="1"/>
  <c r="I145" i="11"/>
  <c r="D24" i="10" s="1"/>
  <c r="L145" i="11"/>
  <c r="B24" i="10" s="1"/>
  <c r="L136" i="11"/>
  <c r="B22" i="10" s="1"/>
  <c r="H132" i="11"/>
  <c r="L132" i="11"/>
  <c r="B21" i="10" s="1"/>
  <c r="I132" i="11"/>
  <c r="D21" i="10" s="1"/>
  <c r="I126" i="11"/>
  <c r="D20" i="10" s="1"/>
  <c r="G126" i="11"/>
  <c r="G105" i="11"/>
  <c r="G75" i="11"/>
  <c r="M51" i="11"/>
  <c r="C13" i="10" s="1"/>
  <c r="I51" i="11"/>
  <c r="D13" i="10" s="1"/>
  <c r="G33" i="11"/>
  <c r="I33" i="11"/>
  <c r="D12" i="10" s="1"/>
  <c r="G20" i="11"/>
  <c r="I20" i="11"/>
  <c r="D11" i="10" s="1"/>
  <c r="I168" i="8"/>
  <c r="D32" i="7" s="1"/>
  <c r="G168" i="8"/>
  <c r="I156" i="8"/>
  <c r="D27" i="7" s="1"/>
  <c r="G156" i="8"/>
  <c r="L156" i="8"/>
  <c r="B27" i="7" s="1"/>
  <c r="I151" i="8"/>
  <c r="D26" i="7" s="1"/>
  <c r="G151" i="8"/>
  <c r="L151" i="8"/>
  <c r="B26" i="7" s="1"/>
  <c r="H145" i="8"/>
  <c r="G145" i="8"/>
  <c r="I139" i="8"/>
  <c r="D24" i="7" s="1"/>
  <c r="L139" i="8"/>
  <c r="B24" i="7" s="1"/>
  <c r="G139" i="8"/>
  <c r="H124" i="8"/>
  <c r="I124" i="8"/>
  <c r="D22" i="7" s="1"/>
  <c r="L106" i="8"/>
  <c r="B21" i="7" s="1"/>
  <c r="L98" i="8"/>
  <c r="B19" i="7" s="1"/>
  <c r="L86" i="8"/>
  <c r="B14" i="7" s="1"/>
  <c r="I82" i="8"/>
  <c r="D13" i="7" s="1"/>
  <c r="L82" i="8"/>
  <c r="B13" i="7" s="1"/>
  <c r="H50" i="8"/>
  <c r="I50" i="8"/>
  <c r="D12" i="7" s="1"/>
  <c r="L50" i="8"/>
  <c r="B12" i="7" s="1"/>
  <c r="M24" i="8"/>
  <c r="C11" i="7" s="1"/>
  <c r="G24" i="8"/>
  <c r="G172" i="5"/>
  <c r="I172" i="5"/>
  <c r="D28" i="4" s="1"/>
  <c r="I167" i="5"/>
  <c r="D27" i="4" s="1"/>
  <c r="G167" i="5"/>
  <c r="H161" i="5"/>
  <c r="I161" i="5"/>
  <c r="D26" i="4" s="1"/>
  <c r="G161" i="5"/>
  <c r="I155" i="5"/>
  <c r="D25" i="4" s="1"/>
  <c r="H155" i="5"/>
  <c r="L155" i="5"/>
  <c r="B25" i="4" s="1"/>
  <c r="I142" i="5"/>
  <c r="D24" i="4" s="1"/>
  <c r="G142" i="5"/>
  <c r="H134" i="5"/>
  <c r="G134" i="5"/>
  <c r="I134" i="5"/>
  <c r="D23" i="4" s="1"/>
  <c r="H126" i="5"/>
  <c r="I126" i="5"/>
  <c r="D22" i="4" s="1"/>
  <c r="I110" i="5"/>
  <c r="D21" i="4" s="1"/>
  <c r="L110" i="5"/>
  <c r="B21" i="4" s="1"/>
  <c r="I105" i="5"/>
  <c r="D20" i="4" s="1"/>
  <c r="G92" i="5"/>
  <c r="I92" i="5"/>
  <c r="D15" i="4" s="1"/>
  <c r="H67" i="5"/>
  <c r="G67" i="5"/>
  <c r="I67" i="5"/>
  <c r="D14" i="4" s="1"/>
  <c r="H50" i="5"/>
  <c r="M50" i="5"/>
  <c r="C13" i="4" s="1"/>
  <c r="I50" i="5"/>
  <c r="D13" i="4" s="1"/>
  <c r="G50" i="5"/>
  <c r="G34" i="5"/>
  <c r="I34" i="5"/>
  <c r="D12" i="4" s="1"/>
  <c r="L20" i="5"/>
  <c r="B11" i="4" s="1"/>
  <c r="I20" i="5"/>
  <c r="D11" i="4" s="1"/>
  <c r="G20" i="5"/>
  <c r="G212" i="11"/>
  <c r="B35" i="10"/>
  <c r="V205" i="11"/>
  <c r="F32" i="10" s="1"/>
  <c r="L33" i="11"/>
  <c r="B12" i="10" s="1"/>
  <c r="G51" i="11"/>
  <c r="L75" i="11"/>
  <c r="B14" i="10" s="1"/>
  <c r="H105" i="11"/>
  <c r="G109" i="11"/>
  <c r="S126" i="11"/>
  <c r="E20" i="10" s="1"/>
  <c r="G132" i="11"/>
  <c r="H162" i="11"/>
  <c r="G198" i="11"/>
  <c r="G203" i="11"/>
  <c r="H212" i="11"/>
  <c r="H51" i="11"/>
  <c r="M140" i="11"/>
  <c r="C23" i="10" s="1"/>
  <c r="L192" i="11"/>
  <c r="B29" i="10" s="1"/>
  <c r="L212" i="11"/>
  <c r="B36" i="10" s="1"/>
  <c r="D18" i="9" s="1"/>
  <c r="M192" i="11"/>
  <c r="C29" i="10" s="1"/>
  <c r="M212" i="11"/>
  <c r="C36" i="10" s="1"/>
  <c r="E18" i="9" s="1"/>
  <c r="L20" i="11"/>
  <c r="B11" i="10" s="1"/>
  <c r="L126" i="11"/>
  <c r="B20" i="10" s="1"/>
  <c r="L171" i="11"/>
  <c r="B27" i="10" s="1"/>
  <c r="G210" i="11"/>
  <c r="S212" i="11"/>
  <c r="E36" i="10" s="1"/>
  <c r="M20" i="11"/>
  <c r="C11" i="10" s="1"/>
  <c r="M126" i="11"/>
  <c r="C20" i="10" s="1"/>
  <c r="M171" i="11"/>
  <c r="C27" i="10" s="1"/>
  <c r="L179" i="11"/>
  <c r="B28" i="10" s="1"/>
  <c r="H210" i="11"/>
  <c r="V212" i="11"/>
  <c r="F36" i="10" s="1"/>
  <c r="F11" i="10"/>
  <c r="L105" i="11"/>
  <c r="B15" i="10" s="1"/>
  <c r="M111" i="11"/>
  <c r="C17" i="10" s="1"/>
  <c r="E16" i="9" s="1"/>
  <c r="F20" i="10"/>
  <c r="H20" i="11"/>
  <c r="S111" i="11"/>
  <c r="E17" i="10" s="1"/>
  <c r="M50" i="8"/>
  <c r="C12" i="7" s="1"/>
  <c r="G82" i="8"/>
  <c r="M86" i="8"/>
  <c r="C14" i="7" s="1"/>
  <c r="H102" i="8"/>
  <c r="L133" i="8"/>
  <c r="B23" i="7" s="1"/>
  <c r="M151" i="8"/>
  <c r="C26" i="7" s="1"/>
  <c r="S158" i="8"/>
  <c r="E28" i="7" s="1"/>
  <c r="I24" i="8"/>
  <c r="D11" i="7" s="1"/>
  <c r="G50" i="8"/>
  <c r="H82" i="8"/>
  <c r="I94" i="8"/>
  <c r="D18" i="7" s="1"/>
  <c r="L124" i="8"/>
  <c r="B22" i="7" s="1"/>
  <c r="M133" i="8"/>
  <c r="C23" i="7" s="1"/>
  <c r="L24" i="8"/>
  <c r="B11" i="7" s="1"/>
  <c r="L94" i="8"/>
  <c r="B18" i="7" s="1"/>
  <c r="M124" i="8"/>
  <c r="C22" i="7" s="1"/>
  <c r="L145" i="8"/>
  <c r="B25" i="7" s="1"/>
  <c r="L168" i="8"/>
  <c r="B32" i="7" s="1"/>
  <c r="M94" i="8"/>
  <c r="C18" i="7" s="1"/>
  <c r="M145" i="8"/>
  <c r="C25" i="7" s="1"/>
  <c r="I163" i="8"/>
  <c r="D31" i="7" s="1"/>
  <c r="M168" i="8"/>
  <c r="C32" i="7" s="1"/>
  <c r="G172" i="8"/>
  <c r="S174" i="8"/>
  <c r="E34" i="7" s="1"/>
  <c r="G94" i="8"/>
  <c r="M98" i="8"/>
  <c r="C19" i="7" s="1"/>
  <c r="L163" i="8"/>
  <c r="B31" i="7" s="1"/>
  <c r="H172" i="8"/>
  <c r="V174" i="8"/>
  <c r="F34" i="7" s="1"/>
  <c r="H24" i="8"/>
  <c r="H94" i="8"/>
  <c r="L102" i="8"/>
  <c r="B20" i="7" s="1"/>
  <c r="V94" i="8"/>
  <c r="F18" i="7" s="1"/>
  <c r="G163" i="8"/>
  <c r="S24" i="8"/>
  <c r="E11" i="7" s="1"/>
  <c r="M20" i="5"/>
  <c r="C11" i="4" s="1"/>
  <c r="E11" i="4"/>
  <c r="H96" i="5"/>
  <c r="G105" i="5"/>
  <c r="M155" i="5"/>
  <c r="C25" i="4" s="1"/>
  <c r="H182" i="5"/>
  <c r="F11" i="4"/>
  <c r="H105" i="5"/>
  <c r="L126" i="5"/>
  <c r="B22" i="4" s="1"/>
  <c r="L134" i="5"/>
  <c r="B23" i="4" s="1"/>
  <c r="G155" i="5"/>
  <c r="L167" i="5"/>
  <c r="B27" i="4" s="1"/>
  <c r="L172" i="5"/>
  <c r="B28" i="4" s="1"/>
  <c r="H20" i="5"/>
  <c r="L34" i="5"/>
  <c r="B12" i="4" s="1"/>
  <c r="M126" i="5"/>
  <c r="C22" i="4" s="1"/>
  <c r="M134" i="5"/>
  <c r="C23" i="4" s="1"/>
  <c r="L142" i="5"/>
  <c r="B24" i="4" s="1"/>
  <c r="M167" i="5"/>
  <c r="C27" i="4" s="1"/>
  <c r="M172" i="5"/>
  <c r="C28" i="4" s="1"/>
  <c r="I180" i="5"/>
  <c r="D32" i="4" s="1"/>
  <c r="M182" i="5"/>
  <c r="C33" i="4" s="1"/>
  <c r="E18" i="3" s="1"/>
  <c r="M34" i="5"/>
  <c r="C12" i="4" s="1"/>
  <c r="M142" i="5"/>
  <c r="C24" i="4" s="1"/>
  <c r="G180" i="5"/>
  <c r="S182" i="5"/>
  <c r="E33" i="4" s="1"/>
  <c r="L50" i="5"/>
  <c r="B13" i="4" s="1"/>
  <c r="L67" i="5"/>
  <c r="B14" i="4" s="1"/>
  <c r="L92" i="5"/>
  <c r="B15" i="4" s="1"/>
  <c r="L161" i="5"/>
  <c r="B26" i="4" s="1"/>
  <c r="H180" i="5"/>
  <c r="V182" i="5"/>
  <c r="F33" i="4" s="1"/>
  <c r="M67" i="5"/>
  <c r="C14" i="4" s="1"/>
  <c r="M92" i="5"/>
  <c r="C15" i="4" s="1"/>
  <c r="L96" i="5"/>
  <c r="B16" i="4" s="1"/>
  <c r="M110" i="5"/>
  <c r="C21" i="4" s="1"/>
  <c r="M161" i="5"/>
  <c r="C26" i="4" s="1"/>
  <c r="L180" i="5"/>
  <c r="B32" i="4" s="1"/>
  <c r="S98" i="5"/>
  <c r="E17" i="4" s="1"/>
  <c r="L105" i="5"/>
  <c r="B20" i="4" s="1"/>
  <c r="I205" i="11" l="1"/>
  <c r="D32" i="10" s="1"/>
  <c r="F17" i="9" s="1"/>
  <c r="H205" i="11"/>
  <c r="M205" i="11"/>
  <c r="C32" i="10" s="1"/>
  <c r="E17" i="9" s="1"/>
  <c r="G111" i="11"/>
  <c r="I111" i="11"/>
  <c r="D17" i="10" s="1"/>
  <c r="F16" i="9" s="1"/>
  <c r="H158" i="8"/>
  <c r="G88" i="8"/>
  <c r="L88" i="8"/>
  <c r="B15" i="7" s="1"/>
  <c r="D16" i="6" s="1"/>
  <c r="H88" i="8"/>
  <c r="M88" i="8"/>
  <c r="C15" i="7" s="1"/>
  <c r="E16" i="6" s="1"/>
  <c r="I88" i="8"/>
  <c r="D15" i="7" s="1"/>
  <c r="F16" i="6" s="1"/>
  <c r="I174" i="5"/>
  <c r="D29" i="4" s="1"/>
  <c r="F17" i="3" s="1"/>
  <c r="I98" i="5"/>
  <c r="D17" i="4" s="1"/>
  <c r="F16" i="3" s="1"/>
  <c r="S205" i="11"/>
  <c r="E32" i="10" s="1"/>
  <c r="G205" i="11"/>
  <c r="V213" i="11"/>
  <c r="F38" i="10" s="1"/>
  <c r="L205" i="11"/>
  <c r="B32" i="10" s="1"/>
  <c r="D17" i="9" s="1"/>
  <c r="S213" i="11"/>
  <c r="E38" i="10" s="1"/>
  <c r="L111" i="11"/>
  <c r="B17" i="10" s="1"/>
  <c r="D16" i="9" s="1"/>
  <c r="H111" i="11"/>
  <c r="M158" i="8"/>
  <c r="C28" i="7" s="1"/>
  <c r="E17" i="6" s="1"/>
  <c r="G158" i="8"/>
  <c r="S88" i="8"/>
  <c r="E15" i="7" s="1"/>
  <c r="I174" i="8"/>
  <c r="D34" i="7" s="1"/>
  <c r="F18" i="6" s="1"/>
  <c r="V175" i="8"/>
  <c r="F36" i="7" s="1"/>
  <c r="L158" i="8"/>
  <c r="B28" i="7" s="1"/>
  <c r="D17" i="6" s="1"/>
  <c r="M174" i="8"/>
  <c r="C34" i="7" s="1"/>
  <c r="E18" i="6" s="1"/>
  <c r="V158" i="8"/>
  <c r="F28" i="7" s="1"/>
  <c r="L174" i="8"/>
  <c r="B34" i="7" s="1"/>
  <c r="D18" i="6" s="1"/>
  <c r="H174" i="8"/>
  <c r="I158" i="8"/>
  <c r="D28" i="7" s="1"/>
  <c r="F17" i="6" s="1"/>
  <c r="G174" i="8"/>
  <c r="S175" i="8"/>
  <c r="E36" i="7" s="1"/>
  <c r="G98" i="5"/>
  <c r="G174" i="5"/>
  <c r="L182" i="5"/>
  <c r="B33" i="4" s="1"/>
  <c r="D18" i="3" s="1"/>
  <c r="V183" i="5"/>
  <c r="F35" i="4" s="1"/>
  <c r="S183" i="5"/>
  <c r="E35" i="4" s="1"/>
  <c r="H174" i="5"/>
  <c r="M98" i="5"/>
  <c r="C17" i="4" s="1"/>
  <c r="E16" i="3" s="1"/>
  <c r="L98" i="5"/>
  <c r="M174" i="5"/>
  <c r="C29" i="4" s="1"/>
  <c r="E17" i="3" s="1"/>
  <c r="G182" i="5"/>
  <c r="I182" i="5"/>
  <c r="D33" i="4" s="1"/>
  <c r="F18" i="3" s="1"/>
  <c r="H98" i="5"/>
  <c r="L174" i="5"/>
  <c r="B29" i="4" s="1"/>
  <c r="D17" i="3" s="1"/>
  <c r="H213" i="11" l="1"/>
  <c r="J22" i="9"/>
  <c r="M213" i="11"/>
  <c r="C38" i="10" s="1"/>
  <c r="F24" i="9"/>
  <c r="F22" i="9"/>
  <c r="I213" i="11"/>
  <c r="F20" i="9"/>
  <c r="F23" i="9"/>
  <c r="J24" i="9"/>
  <c r="J23" i="9"/>
  <c r="F18" i="2"/>
  <c r="D18" i="2"/>
  <c r="E17" i="2"/>
  <c r="L175" i="8"/>
  <c r="B36" i="7" s="1"/>
  <c r="D17" i="2"/>
  <c r="F17" i="2"/>
  <c r="M175" i="8"/>
  <c r="C36" i="7" s="1"/>
  <c r="E16" i="2"/>
  <c r="H175" i="8"/>
  <c r="J23" i="6"/>
  <c r="F16" i="2"/>
  <c r="M183" i="5"/>
  <c r="C35" i="4" s="1"/>
  <c r="H183" i="5"/>
  <c r="J24" i="3"/>
  <c r="L213" i="11"/>
  <c r="B38" i="10" s="1"/>
  <c r="G213" i="11"/>
  <c r="F23" i="6"/>
  <c r="F24" i="6"/>
  <c r="J24" i="6"/>
  <c r="G175" i="8"/>
  <c r="I175" i="8"/>
  <c r="F20" i="6"/>
  <c r="F22" i="6"/>
  <c r="J22" i="6"/>
  <c r="J22" i="3"/>
  <c r="J23" i="3"/>
  <c r="F24" i="3"/>
  <c r="B17" i="4"/>
  <c r="D16" i="3" s="1"/>
  <c r="D16" i="2" s="1"/>
  <c r="G183" i="5"/>
  <c r="F23" i="3"/>
  <c r="I183" i="5"/>
  <c r="F22" i="3"/>
  <c r="L183" i="5"/>
  <c r="B35" i="4" s="1"/>
  <c r="F20" i="3"/>
  <c r="J26" i="9" l="1"/>
  <c r="C9" i="1" s="1"/>
  <c r="D38" i="10"/>
  <c r="B9" i="1"/>
  <c r="F20" i="2"/>
  <c r="F22" i="2"/>
  <c r="J24" i="2"/>
  <c r="F24" i="2"/>
  <c r="J22" i="2"/>
  <c r="J26" i="6"/>
  <c r="F23" i="2"/>
  <c r="D36" i="7"/>
  <c r="B8" i="1"/>
  <c r="J23" i="2"/>
  <c r="D35" i="4"/>
  <c r="B7" i="1"/>
  <c r="J26" i="3"/>
  <c r="J28" i="9" l="1"/>
  <c r="I29" i="9" s="1"/>
  <c r="J29" i="9" s="1"/>
  <c r="J31" i="9" s="1"/>
  <c r="G9" i="1"/>
  <c r="J26" i="2"/>
  <c r="J28" i="2" s="1"/>
  <c r="J28" i="6"/>
  <c r="I29" i="6" s="1"/>
  <c r="J29" i="6" s="1"/>
  <c r="J31" i="6" s="1"/>
  <c r="C8" i="1"/>
  <c r="G8" i="1" s="1"/>
  <c r="J28" i="3"/>
  <c r="I29" i="3" s="1"/>
  <c r="J29" i="3" s="1"/>
  <c r="J31" i="3" s="1"/>
  <c r="C7" i="1"/>
  <c r="B10" i="1"/>
  <c r="C10" i="1" l="1"/>
  <c r="G7" i="1"/>
  <c r="G10" i="1" s="1"/>
  <c r="B11" i="1" s="1"/>
  <c r="B12" i="1" l="1"/>
  <c r="I29" i="2"/>
  <c r="J29" i="2" s="1"/>
  <c r="G11" i="1"/>
  <c r="I30" i="2" l="1"/>
  <c r="J30" i="2" s="1"/>
  <c r="J31" i="2" s="1"/>
  <c r="G12" i="1"/>
  <c r="G13" i="1" s="1"/>
</calcChain>
</file>

<file path=xl/sharedStrings.xml><?xml version="1.0" encoding="utf-8"?>
<sst xmlns="http://schemas.openxmlformats.org/spreadsheetml/2006/main" count="2017" uniqueCount="616">
  <si>
    <t>Rekapitulácia rozpočtu</t>
  </si>
  <si>
    <t>Stavba Prestavba a modernizácia Súkromnej SOŠ hotelierstva a gastronómie Mladosť Pod Kalváriou č 36 080 01 Prešov parc.č 7256 2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</si>
  <si>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</si>
  <si>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</si>
  <si>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</si>
  <si>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</si>
  <si>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</si>
  <si>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</si>
  <si>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</si>
  <si>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</si>
  <si>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</si>
  <si>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</si>
  <si>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Priestory výučby, dekoratérstva a servírovania</t>
  </si>
  <si>
    <t>Priestory kuchyne</t>
  </si>
  <si>
    <t>Priestory šatní a imobilný prístup</t>
  </si>
  <si>
    <t>Krycí list rozpočtu</t>
  </si>
  <si>
    <t xml:space="preserve">Miesto:  </t>
  </si>
  <si>
    <t>Objekt Priestory výučby, dekoratérstva a servírovania</t>
  </si>
  <si>
    <t xml:space="preserve">Ks: </t>
  </si>
  <si>
    <t xml:space="preserve">Zákazka: </t>
  </si>
  <si>
    <t xml:space="preserve">Spracoval: </t>
  </si>
  <si>
    <t xml:space="preserve">Dňa </t>
  </si>
  <si>
    <t>21. 6. 2019</t>
  </si>
  <si>
    <t>Projektant: mArchus, s.r.o.</t>
  </si>
  <si>
    <t>Dodávateľ: Výber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</si>
  <si>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</si>
  <si>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</si>
  <si>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</si>
  <si>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</si>
  <si>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</si>
  <si>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</si>
  <si>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</si>
  <si>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</si>
  <si>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</si>
  <si>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</si>
  <si>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</si>
  <si>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</si>
  <si>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</si>
  <si>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</si>
  <si>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</si>
  <si>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</si>
  <si>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</si>
  <si>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</si>
  <si>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</si>
  <si>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</si>
  <si>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</si>
  <si>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</si>
  <si>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</si>
  <si>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</si>
  <si>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</si>
  <si>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</si>
  <si>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</si>
  <si>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</si>
  <si>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</si>
  <si>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</si>
  <si>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</si>
  <si>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</si>
  <si>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</si>
  <si>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</si>
  <si>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</si>
  <si>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</si>
  <si>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</si>
  <si>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</si>
  <si>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21. 6. 2019</t>
  </si>
  <si>
    <t>Prehľad rozpočtových nákladov</t>
  </si>
  <si>
    <t>Práce HSV</t>
  </si>
  <si>
    <t>ZEMNÉ PRÁCE</t>
  </si>
  <si>
    <t>ZÁKLADY</t>
  </si>
  <si>
    <t>ZVISLÉ KONŠTRUKCIE</t>
  </si>
  <si>
    <t>POVRCHOVÉ ÚPRAVY</t>
  </si>
  <si>
    <t>OSTATNÉ PRÁCE</t>
  </si>
  <si>
    <t>PRESUNY HMÔT</t>
  </si>
  <si>
    <t>Práce PSV</t>
  </si>
  <si>
    <t>IZOLÁCIE PROTI VODE A VLHKOSTI</t>
  </si>
  <si>
    <t>ZTI-VNÚTORNA KANALIZÁCIA</t>
  </si>
  <si>
    <t>KONŠTRUKCIE STOLÁRSKE</t>
  </si>
  <si>
    <t>KOVOVÉ DOPLNKOVÉ KONŠTRUKCIE</t>
  </si>
  <si>
    <t>PODLAHY A OBKLADY KERAMICKÉ-DLAŽBY</t>
  </si>
  <si>
    <t>PODLAHY POVLAKOVÉ</t>
  </si>
  <si>
    <t>PODLAHY A OBKLADY KERAMICKÉ-OBKLADY</t>
  </si>
  <si>
    <t>NÁTERY</t>
  </si>
  <si>
    <t>MAĽBY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</si>
  <si>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</si>
  <si>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</si>
  <si>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</si>
  <si>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</si>
  <si>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</si>
  <si>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</si>
  <si>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</si>
  <si>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</si>
  <si>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</si>
  <si>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</si>
  <si>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</si>
  <si>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</si>
  <si>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</si>
  <si>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</si>
  <si>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>Zákazka Prestavba a modernizácia Súkromnej SOŠ hotelierstva a gastronómie Mladosť Pod Kalváriou č 36 080 01 Prešov parc.č 7256 2</t>
  </si>
  <si>
    <t xml:space="preserve">  1/A 1</t>
  </si>
  <si>
    <t xml:space="preserve"> 130201001</t>
  </si>
  <si>
    <t>Výkop jamy a ryhy v obmedzenom priestore horn. tr.3 ručne, ozn.13</t>
  </si>
  <si>
    <t>m3</t>
  </si>
  <si>
    <t xml:space="preserve"> 132201101</t>
  </si>
  <si>
    <t>Výkop ryhy do šírky 600 mm v horn.3 do 100 m3, ozn.13</t>
  </si>
  <si>
    <t xml:space="preserve"> 132201109</t>
  </si>
  <si>
    <t>Hĺbenie rýh šírky do 600 mm zapažených i nezapažených s urovnaním dna. Príplatok k cene za lepivosť horniny 3</t>
  </si>
  <si>
    <t xml:space="preserve"> 162201102</t>
  </si>
  <si>
    <t>Vodorovné premiestnenie výkopku z horniny 1-4 nad 20-50m</t>
  </si>
  <si>
    <t>R/RE</t>
  </si>
  <si>
    <t xml:space="preserve"> 162701112</t>
  </si>
  <si>
    <t>Vodorovné premiestnenie výkopku po spevnenej ceste, horniny tr.1-4 do 15000 m</t>
  </si>
  <si>
    <t xml:space="preserve"> 166101101</t>
  </si>
  <si>
    <t>Prehodenie neuľahnutého výkopku z horniny 1 až 4</t>
  </si>
  <si>
    <t xml:space="preserve"> 167101101</t>
  </si>
  <si>
    <t>Nakladanie neuľahnutého výkopku z hornín tr.1-4 do 100 m3</t>
  </si>
  <si>
    <t xml:space="preserve"> 171201201</t>
  </si>
  <si>
    <t>Uloženie sypaniny na skládky do 100 m3</t>
  </si>
  <si>
    <t xml:space="preserve"> 171209002</t>
  </si>
  <si>
    <t>Poplatok za skladovanie - zemina a kamenivo (17 05) ostatné</t>
  </si>
  <si>
    <t>t</t>
  </si>
  <si>
    <t xml:space="preserve"> 11/A 1</t>
  </si>
  <si>
    <t xml:space="preserve"> 273313611</t>
  </si>
  <si>
    <t>Betón základových dosiek, prostý tr.C 16/20, ozn.4/m</t>
  </si>
  <si>
    <t xml:space="preserve"> 273321311</t>
  </si>
  <si>
    <t>Betón základových dosiek, železový (bez výstuže), tr.C 16/20</t>
  </si>
  <si>
    <t xml:space="preserve"> 273351217</t>
  </si>
  <si>
    <t>Debnenie základových dosiek, zhotovenie-tradičné</t>
  </si>
  <si>
    <t>m2</t>
  </si>
  <si>
    <t xml:space="preserve"> 273351218</t>
  </si>
  <si>
    <t>Debnenie základových dosiek, odstránenie-tradičné</t>
  </si>
  <si>
    <t xml:space="preserve"> 273362021</t>
  </si>
  <si>
    <t>Výstuž základových dosiek zo zvár. sietí KARI</t>
  </si>
  <si>
    <t xml:space="preserve"> 274313611</t>
  </si>
  <si>
    <t>Betón základových pásov, prostý tr.C 16/20</t>
  </si>
  <si>
    <t xml:space="preserve"> 279321311</t>
  </si>
  <si>
    <t>Betón základových múrov, železový (bez výstuže), tr.C 16/20</t>
  </si>
  <si>
    <t xml:space="preserve"> 279351103</t>
  </si>
  <si>
    <t>Debnenie základových múrov jednostranné zhotovenie tradičné</t>
  </si>
  <si>
    <t xml:space="preserve"> 279351104</t>
  </si>
  <si>
    <t>Debnenie základových múrov jednostranné odstránenie tradičné</t>
  </si>
  <si>
    <t xml:space="preserve"> 279361821</t>
  </si>
  <si>
    <t>Výstuž základových múrov nosných z ocele 10505</t>
  </si>
  <si>
    <t xml:space="preserve"> 2859471111</t>
  </si>
  <si>
    <t>Tŕň z betonár. ocele pri priem. ocele 14 mm, dľžky 0,4-0,8m, vrátane montáže</t>
  </si>
  <si>
    <t>ks</t>
  </si>
  <si>
    <t xml:space="preserve"> 311271303</t>
  </si>
  <si>
    <t>Murivo nosné PREMAC 50x30x25 s betónovou výplňou hr. 30 cm</t>
  </si>
  <si>
    <t xml:space="preserve"> 311275522</t>
  </si>
  <si>
    <t>Murivo nosné z tvárnic PORFIX s kapsou hr. 300 NSMK 500x250x300</t>
  </si>
  <si>
    <t xml:space="preserve"> 12/A 1</t>
  </si>
  <si>
    <t xml:space="preserve"> 317121101</t>
  </si>
  <si>
    <t>Montáž prefabrikovaných prekladov pre svetlosť otvoru do 1050 mm</t>
  </si>
  <si>
    <t>kus</t>
  </si>
  <si>
    <t>S/S70</t>
  </si>
  <si>
    <t xml:space="preserve"> 593004050104</t>
  </si>
  <si>
    <t>PORFIX  Samonosný preklad, 1 000 x 250 x 75 mm</t>
  </si>
  <si>
    <t>KUS</t>
  </si>
  <si>
    <t xml:space="preserve"> 593004050102</t>
  </si>
  <si>
    <t>PORFIX  Samonosný preklad, 1 000 x 250 x 125 mm</t>
  </si>
  <si>
    <t xml:space="preserve"> 593004050103</t>
  </si>
  <si>
    <t>PORFIX  Samonosný preklad, 1 000 x 250 x 150 mm</t>
  </si>
  <si>
    <t xml:space="preserve"> 317121102</t>
  </si>
  <si>
    <t>Montáž prefabrikovaných prekladov pre svetlosť otvoru do 1800 mm</t>
  </si>
  <si>
    <t xml:space="preserve"> 593004050402</t>
  </si>
  <si>
    <t>PORFIX  Samonosný preklad, 2 000 x 250 x 125 mm</t>
  </si>
  <si>
    <t xml:space="preserve"> 14/C 1</t>
  </si>
  <si>
    <t xml:space="preserve"> 340239234</t>
  </si>
  <si>
    <t>Zamurovanie otvorov pl do 4 m2 v priečkach alebo stenách z priečkoviek Ytong hr. 125 mm</t>
  </si>
  <si>
    <t xml:space="preserve"> 342273275</t>
  </si>
  <si>
    <t>Murovanie priecky PORFIX 500x250x75 hr.75 mm</t>
  </si>
  <si>
    <t xml:space="preserve"> 342273325</t>
  </si>
  <si>
    <t>Murovanie priecky PORFIX 500x250x125 hr.125 mm</t>
  </si>
  <si>
    <t xml:space="preserve"> 342273350</t>
  </si>
  <si>
    <t>Murovanie priecky PORFIX 500x250x150 hr.150 mm</t>
  </si>
  <si>
    <t xml:space="preserve"> 342948112</t>
  </si>
  <si>
    <t>Ukotvenie priečok k murovaným konštrukciam</t>
  </si>
  <si>
    <t>m</t>
  </si>
  <si>
    <t xml:space="preserve"> 611421331</t>
  </si>
  <si>
    <t>Oprava vnútorných vápenných omietok stropov železobetónových rovných tvárnicových a klenieb,  opravovaná plocha nad 10 do 30 % štukových, ozn.1/n</t>
  </si>
  <si>
    <t xml:space="preserve"> 612421331</t>
  </si>
  <si>
    <t>Oprava vnútorných vápenných omietok stien, v množstve opravenej plochy nad 10 do 30 % štukových, ozn.1/n</t>
  </si>
  <si>
    <t xml:space="preserve"> 612421637</t>
  </si>
  <si>
    <t>Vnútorná omietka vápenná alebo vápennocementová v podlaží a v schodisku stien štuková</t>
  </si>
  <si>
    <t xml:space="preserve"> 622464222</t>
  </si>
  <si>
    <t>Vonkajšia omietka stien BAUMIT tenkovrstvová silikátová základ a škrabaná 2 mm</t>
  </si>
  <si>
    <t xml:space="preserve"> 625991020</t>
  </si>
  <si>
    <t>Zateplenie doskami POLYSTYRÉN 1200x500 27.5kg systém BAUMIT hr. 2cm bez omietky</t>
  </si>
  <si>
    <t xml:space="preserve"> 631571003</t>
  </si>
  <si>
    <t>Násyp zo štrkopiesku 0-32 (pre spevnenie podkladu)</t>
  </si>
  <si>
    <t xml:space="preserve"> 63247700R</t>
  </si>
  <si>
    <t>Liaty samonivelačný poter kontaktný, pevne spojený s podkladovou betónovou konštrukciou hr.10mm</t>
  </si>
  <si>
    <t xml:space="preserve"> 642944121</t>
  </si>
  <si>
    <t>Osadenie dverných oceľových zárubní dodatočne s plochou do 2,5 m2</t>
  </si>
  <si>
    <t>S/S50</t>
  </si>
  <si>
    <t xml:space="preserve"> 5533194000</t>
  </si>
  <si>
    <t>Zárubňa oceľová CGU 60x197x10cm L</t>
  </si>
  <si>
    <t xml:space="preserve"> 5533194100</t>
  </si>
  <si>
    <t>Zárubňa oceľová CGU 60x197x10cm P</t>
  </si>
  <si>
    <t xml:space="preserve"> 5533194400</t>
  </si>
  <si>
    <t>Zárubňa oceľová CGU 80x197x10cm L</t>
  </si>
  <si>
    <t xml:space="preserve"> 5533194500</t>
  </si>
  <si>
    <t>Zárubňa oceľová CGU 80x197x10cm P</t>
  </si>
  <si>
    <t xml:space="preserve"> 5533194600</t>
  </si>
  <si>
    <t>Zárubňa oceľová CGU 90x197x10cm L</t>
  </si>
  <si>
    <t xml:space="preserve"> 5533195000</t>
  </si>
  <si>
    <t>Zárubňa oceľová CGU 125x197x10cm</t>
  </si>
  <si>
    <t xml:space="preserve">  3/A 1</t>
  </si>
  <si>
    <t xml:space="preserve"> 941955001</t>
  </si>
  <si>
    <t>Lešenie ľahké pracovné pomocné, s výškou lešeňovej podlahy do 1,20 m</t>
  </si>
  <si>
    <t xml:space="preserve"> 952901111</t>
  </si>
  <si>
    <t>Vyčistenie budov pri výške podlaží do 4m</t>
  </si>
  <si>
    <t xml:space="preserve"> 13/B 1</t>
  </si>
  <si>
    <t xml:space="preserve"> 961043111</t>
  </si>
  <si>
    <t>Búranie základov z betónu prostého alebo preloženého kameňom,  -2,20000t, ozn.12</t>
  </si>
  <si>
    <t xml:space="preserve"> 962031132</t>
  </si>
  <si>
    <t>Búranie priečok z tehál pálených, plných alebo dutých hr. do 150 mm,  -0,19600t ozn.1</t>
  </si>
  <si>
    <t xml:space="preserve"> 962081141</t>
  </si>
  <si>
    <t>Búranie muriva priečok zo sklenených tvárnic, hr. do 150 mm,  -0,08200t ozn.10</t>
  </si>
  <si>
    <t xml:space="preserve"> 963042819</t>
  </si>
  <si>
    <t>Búranie akýchkoľvek betónových schodiskových stupňov zhotovených na mieste,  -0,07000t ozn.9</t>
  </si>
  <si>
    <t xml:space="preserve"> 963053935</t>
  </si>
  <si>
    <t>Búranie železobetónových schodiskových ramien monolitických,  -0,39200t ozn.9</t>
  </si>
  <si>
    <t xml:space="preserve"> 964051111</t>
  </si>
  <si>
    <t>Búranie samostatných trámov, prievlakov alebo pásov zo železob. do 0,16 m2,  -2,40000t, ozn.8</t>
  </si>
  <si>
    <t xml:space="preserve"> 965081712</t>
  </si>
  <si>
    <t>Búranie dlažieb, bez podklad. lôžka z xylolit., alebo keramických dlaždíc hr. do 10 mm,  -0,02000t ozn.7</t>
  </si>
  <si>
    <t xml:space="preserve"> 966089RRR</t>
  </si>
  <si>
    <t>Demontáž existujúcej striešky nad vstupom do objektu so zastrešením na báze PVC, ozn.11</t>
  </si>
  <si>
    <t xml:space="preserve"> 967031132</t>
  </si>
  <si>
    <t>Prikresanie rovných ostení, bez odstupu, po hrubomvybúraní otvorov, v murive tehl. na maltu,  -0,05700t</t>
  </si>
  <si>
    <t xml:space="preserve"> 968061125</t>
  </si>
  <si>
    <t>Vyvesenie alebo zavesenie dreveného dverného krídla do 2 m2 ozn.2,3,4</t>
  </si>
  <si>
    <t xml:space="preserve"> 968063455</t>
  </si>
  <si>
    <t>Vybúranie kovových dverových zárubní,  -0,08200t ozn.2,3</t>
  </si>
  <si>
    <t xml:space="preserve"> 968063745</t>
  </si>
  <si>
    <t>Vybúranie plastových stien plných, zasklených alebo výkladných,  -0,02400t ozn.5</t>
  </si>
  <si>
    <t xml:space="preserve"> 971038631</t>
  </si>
  <si>
    <t>Vybúranie otvorov v murive z tvárnic veľ. plochy do 4 m2 hr.do 150 mm,  -0,16500t ozn.6</t>
  </si>
  <si>
    <t xml:space="preserve"> 976071111</t>
  </si>
  <si>
    <t>Vybúranie kovových madiel a zábradlí,  -0,03700t ozn.8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</si>
  <si>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</si>
  <si>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</si>
  <si>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</si>
  <si>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</si>
  <si>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</si>
  <si>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</si>
  <si>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</si>
  <si>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</si>
  <si>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979089011</t>
  </si>
  <si>
    <t>Poplatok za skladovanie - betón, tehly, dlaždice, (17 01) nebezpečné</t>
  </si>
  <si>
    <t xml:space="preserve"> 979089712</t>
  </si>
  <si>
    <t>Prenájom kontajneru 5 m3</t>
  </si>
  <si>
    <t xml:space="preserve"> 998011001</t>
  </si>
  <si>
    <t>Presun hmôt pre budovy JKSO 801, 803,812,zvislá konštr.z tehál,tvárnic,z kovu výšky do 6 m</t>
  </si>
  <si>
    <t>711/A 1</t>
  </si>
  <si>
    <t xml:space="preserve"> 711462301</t>
  </si>
  <si>
    <t>Zhotovenie izolácie proti povrchovej a podpovrchovej tlakovej vode AQUAFIN-2K na ploche vodorovnej</t>
  </si>
  <si>
    <t xml:space="preserve"> 711463301</t>
  </si>
  <si>
    <t>Zhotovenie izolácie proti povrchovej a podpovrchovej tlakovej vode AQUAFIN-2K na ploche zvislej</t>
  </si>
  <si>
    <t xml:space="preserve"> 998711101</t>
  </si>
  <si>
    <t>Presun hmôt pre izoláciu proti vode v objektoch výšky do 6 m</t>
  </si>
  <si>
    <t xml:space="preserve"> 72124280R</t>
  </si>
  <si>
    <t>Úprava lapača strešných splavenín, nadvihnutie, ozn.14</t>
  </si>
  <si>
    <t xml:space="preserve"> 721</t>
  </si>
  <si>
    <t>Zdravotechnika, viď samostatná príloha</t>
  </si>
  <si>
    <t>kpl</t>
  </si>
  <si>
    <t>766/A 1</t>
  </si>
  <si>
    <t xml:space="preserve"> 766661112</t>
  </si>
  <si>
    <t>Montáž dverového krídla kompletiz.otváravého do oceľovej alebo fošňovej zárubne, jednokrídlové</t>
  </si>
  <si>
    <t>S/S90</t>
  </si>
  <si>
    <t xml:space="preserve"> 611166020102</t>
  </si>
  <si>
    <t>Dvere laminované plné jednokrídlové šírka 60 - 90 cm DTD</t>
  </si>
  <si>
    <t xml:space="preserve">KUS     </t>
  </si>
  <si>
    <t xml:space="preserve"> 766661132</t>
  </si>
  <si>
    <t>Montáž dverového krídla kompletiz.otváravého do oceľovej alebo fošňovej zárubne, dvojkrídlové</t>
  </si>
  <si>
    <t xml:space="preserve"> 611166021302</t>
  </si>
  <si>
    <t>Dvere laminované plné dvojkrídlové šírka 125 - 145 cm DTD</t>
  </si>
  <si>
    <t xml:space="preserve"> 611166140101</t>
  </si>
  <si>
    <t>Príplatok: Kovanie dverí</t>
  </si>
  <si>
    <t xml:space="preserve"> 766694RRR</t>
  </si>
  <si>
    <t>D+M barového pultu ozn.1/s</t>
  </si>
  <si>
    <t xml:space="preserve"> 766695212</t>
  </si>
  <si>
    <t>Montáž prahu dverí, jednokrídlových</t>
  </si>
  <si>
    <t xml:space="preserve"> 6118711600</t>
  </si>
  <si>
    <t>Prah dubový dĺžky 62 šírky 10 cm</t>
  </si>
  <si>
    <t xml:space="preserve"> 6118715600</t>
  </si>
  <si>
    <t>Prah dubový dĺžky 82 šírky 10 cm</t>
  </si>
  <si>
    <t xml:space="preserve"> 6118717600</t>
  </si>
  <si>
    <t>Prah dubový dĺžky 92 šírky 10 cm</t>
  </si>
  <si>
    <t xml:space="preserve"> 766695232</t>
  </si>
  <si>
    <t>Montáž prahu dverí, dvojkrídlových</t>
  </si>
  <si>
    <t xml:space="preserve"> 6118745600</t>
  </si>
  <si>
    <t>Prah bukový dĺžky 127 šírky 10 cm</t>
  </si>
  <si>
    <t xml:space="preserve"> 998766101</t>
  </si>
  <si>
    <t>Presun hmot pre konštrukcie stolárske v objektoch výšky do 6 m</t>
  </si>
  <si>
    <t xml:space="preserve"> 767221RRR</t>
  </si>
  <si>
    <t>D+M Zábradlia pre imobilných ozn.1/z,2/z,3/z</t>
  </si>
  <si>
    <t xml:space="preserve"> 767221RRR1</t>
  </si>
  <si>
    <t>D+M Exteriérová presklenná strieška ozn. 4/z</t>
  </si>
  <si>
    <t xml:space="preserve"> 767641510</t>
  </si>
  <si>
    <t>Montáž plastových dverí</t>
  </si>
  <si>
    <t xml:space="preserve"> 6114122500</t>
  </si>
  <si>
    <t>Plastové vchodové dvere 1200/2020 ozn.1</t>
  </si>
  <si>
    <t>767/A 3</t>
  </si>
  <si>
    <t xml:space="preserve"> 998767101</t>
  </si>
  <si>
    <t>Presun hmôt pre kovové stavebné doplnkové konštrukcie v objektoch výšky do 6 m</t>
  </si>
  <si>
    <t>771/A 1</t>
  </si>
  <si>
    <t xml:space="preserve"> 771445014</t>
  </si>
  <si>
    <t>Montáž soklíkov,výška 100 mm</t>
  </si>
  <si>
    <t xml:space="preserve"> 771576109</t>
  </si>
  <si>
    <t>Montáž podláh z dlaždíc keram. ukl. do tmelu flexibil.bez povrchovej úpravy alebo glaz. hlad.300x300mm, ozn.1/m</t>
  </si>
  <si>
    <t xml:space="preserve"> 771576119</t>
  </si>
  <si>
    <t>Montáž podláh z dlaždíc keram. ukl. do tmelu flexibil., v obmedz. priest. bez povrchovej úpravy alebo glaz. hlad.300x300mm, ozn.1/m</t>
  </si>
  <si>
    <t xml:space="preserve"> 5976412800</t>
  </si>
  <si>
    <t>Dlaždice keramické 300x300, (dodávka v závislosti od účelu miestnsti)</t>
  </si>
  <si>
    <t xml:space="preserve"> 998771101</t>
  </si>
  <si>
    <t>Presun hmôt pre podlahy z dlaždíc v objektoch výšky do 6m</t>
  </si>
  <si>
    <t>775/B 2</t>
  </si>
  <si>
    <t xml:space="preserve"> 776401800</t>
  </si>
  <si>
    <t>Demontáž soklíkov alebo líšt gumových alebo z PVC ozn.7</t>
  </si>
  <si>
    <t>775/A 2</t>
  </si>
  <si>
    <t xml:space="preserve"> 776411000</t>
  </si>
  <si>
    <t>Lepenie podlahových soklíkov alebo líšt gumových</t>
  </si>
  <si>
    <t xml:space="preserve"> 24551537RR</t>
  </si>
  <si>
    <t>Podlahový PVC soklík</t>
  </si>
  <si>
    <t xml:space="preserve"> 776511820</t>
  </si>
  <si>
    <t>Odstránenie povlakových podláh z nášľapnej plochy lepených s podložkou,  -0,00100t ozn.7</t>
  </si>
  <si>
    <t xml:space="preserve"> 776521100</t>
  </si>
  <si>
    <t>Lepenie povlakových podláh z plastov PVC bez podkladu z pásov, ozn.2/m</t>
  </si>
  <si>
    <t>S/S20</t>
  </si>
  <si>
    <t xml:space="preserve"> 2841291500</t>
  </si>
  <si>
    <t>Podlahovina heterogénna z PVC Novoflor extra super hr. 2mm</t>
  </si>
  <si>
    <t xml:space="preserve"> 776691101</t>
  </si>
  <si>
    <t>Vyrovnanie podkladu samonivelizačnou stierkou hrúbky 3 mm, pevnosť v tlaku po 28 dňoch: minimálne 15 Mpa</t>
  </si>
  <si>
    <t xml:space="preserve"> 776994111</t>
  </si>
  <si>
    <t>Ostatné práce - zváranie povlakových podláh z pásov alebo zo štvorcov</t>
  </si>
  <si>
    <t xml:space="preserve"> 2834251000</t>
  </si>
  <si>
    <t>Šnúra PVC zvarovacia</t>
  </si>
  <si>
    <t>kg</t>
  </si>
  <si>
    <t xml:space="preserve"> 998776101</t>
  </si>
  <si>
    <t>Presun hmôt pre podlahy povlakové v objektoch výšky do 6 m</t>
  </si>
  <si>
    <t>771/A 2</t>
  </si>
  <si>
    <t xml:space="preserve"> 781445207</t>
  </si>
  <si>
    <t>Montáž obkladov stien z obkladačiek hutných, keramických do tmelu flex. 300x200 mm, ozn.3/m</t>
  </si>
  <si>
    <t xml:space="preserve"> 5976582000</t>
  </si>
  <si>
    <t>Obkladačky keramické glazované jednofarebné hladké B 300x200   Ia</t>
  </si>
  <si>
    <t xml:space="preserve"> 998781101</t>
  </si>
  <si>
    <t>Presun hmôt pre obklady keramické v objektoch výšky do 6 m</t>
  </si>
  <si>
    <t>783/A 1</t>
  </si>
  <si>
    <t xml:space="preserve"> 783222100</t>
  </si>
  <si>
    <t>Nátery kov.stav.doplnk.konštr. syntetické farby šedej na vzduchu schnúce dvojnásobné, ozn.2/n</t>
  </si>
  <si>
    <t xml:space="preserve"> 783226100</t>
  </si>
  <si>
    <t>Nátery kov.stav.doplnk.konštr. syntetické farby šedej na vzduchu schnúce základný, ozn.2/n</t>
  </si>
  <si>
    <t>783/B 1</t>
  </si>
  <si>
    <t xml:space="preserve"> 783904811</t>
  </si>
  <si>
    <t>Ostatné práce odmastenie chemickými odhrdzavenie kovových konštrukcií, ozn. 2/n</t>
  </si>
  <si>
    <t>784/A 1</t>
  </si>
  <si>
    <t xml:space="preserve"> 784410151</t>
  </si>
  <si>
    <t>Penetrovanie jednonásobné jemnozrnného podkladu do 3,8 m, ozn. 1/n</t>
  </si>
  <si>
    <t xml:space="preserve"> 784452371</t>
  </si>
  <si>
    <t xml:space="preserve">Maľby dvojnásobná z maliarskych zmesí Primalex, Farmal, ručne nanášané na jemnozrnný podklad výšky do 3, 80 m, ozn. 1/n  </t>
  </si>
  <si>
    <t xml:space="preserve"> 210RRR</t>
  </si>
  <si>
    <t>Preloženie blezkozvodu v zmysle PD + potrebný inštalačný materiál</t>
  </si>
  <si>
    <t>hod</t>
  </si>
  <si>
    <t xml:space="preserve"> 921</t>
  </si>
  <si>
    <t>Elektroinštalácia, viď samostatná príloha</t>
  </si>
  <si>
    <t>Objekt Priestory kuchyne</t>
  </si>
  <si>
    <t>ÚSTREDNÉ VYKUROVANIE-KOTOLNE</t>
  </si>
  <si>
    <t>DREVOSTAVBY</t>
  </si>
  <si>
    <t>KONŠTRUKCIE KLAMPIARSKE</t>
  </si>
  <si>
    <t>M-24 MONTÁŽ VZDUCHOTECHNICKÝCH ZARIADENÍ</t>
  </si>
  <si>
    <t>M-33 MONTÁŽ DOPR. A SKLAD. ZARIADENÍ</t>
  </si>
  <si>
    <t xml:space="preserve"> 593004050101</t>
  </si>
  <si>
    <t>PORFIX  Samonosný preklad, 1 000 x 250 x 100 mm</t>
  </si>
  <si>
    <t xml:space="preserve"> 593004040101</t>
  </si>
  <si>
    <t>PORFIX  Nosný preklad Porfix 1200 x 250 x 100 mm</t>
  </si>
  <si>
    <t xml:space="preserve"> 593004050202</t>
  </si>
  <si>
    <t>PORFIX  Samonosný preklad, 1 200 x 250 x 125 mm</t>
  </si>
  <si>
    <t xml:space="preserve"> 593004050203</t>
  </si>
  <si>
    <t>PORFIX  Samonosný preklad, 1 200 x 250 x 150 mm</t>
  </si>
  <si>
    <t xml:space="preserve"> 340237RRR</t>
  </si>
  <si>
    <t>Zamurovanie otvoru po osadení inštalačných rozvodov profesií</t>
  </si>
  <si>
    <t xml:space="preserve"> 340239225</t>
  </si>
  <si>
    <t>Zamurovanie otvorov pl 4 m2 v priečkach alebo stenách z tvárnic POROTHERM P+D hr. 300 mm</t>
  </si>
  <si>
    <t xml:space="preserve"> 342273100</t>
  </si>
  <si>
    <t>Priecky PORFIX 500x250x100 hr.100 mm</t>
  </si>
  <si>
    <t xml:space="preserve"> 342273125</t>
  </si>
  <si>
    <t>Priecky PORFIX 500x250x125 hr.125 mm</t>
  </si>
  <si>
    <t>Oprava vnútorných vápenných omietok stien, v množstve opravenej plochy nad 10 do 30 % štukových, ozn.1/m</t>
  </si>
  <si>
    <t xml:space="preserve"> 612421431</t>
  </si>
  <si>
    <t>Oprava vnútorných vápenných omietok stien, v množstve opravenej plochy nad 30 do 50 % štukových, ozn. 3/m</t>
  </si>
  <si>
    <t xml:space="preserve"> 612421626</t>
  </si>
  <si>
    <t>Vnútorná omietka vápenná alebo vápennocementová v podlaží a v schodisku hladká</t>
  </si>
  <si>
    <t xml:space="preserve"> 612425931</t>
  </si>
  <si>
    <t>Omietka vápenná vnútorného ostenia okenného alebo dverného štuková, ozn.6/m</t>
  </si>
  <si>
    <t xml:space="preserve"> 612481119</t>
  </si>
  <si>
    <t>Potiahnutie vnútorných stien, sklotextílnou mriežkou</t>
  </si>
  <si>
    <t xml:space="preserve"> 622424721</t>
  </si>
  <si>
    <t>Oprava vonkajších omietok vápenných a vápenocem. stupeň členitosti - 80 % opravovanej plochy, ozn.3/m</t>
  </si>
  <si>
    <t xml:space="preserve"> 631313611</t>
  </si>
  <si>
    <t>Mazanina z betónu prostého tr.C 16/20 hr.nad 80 do 120 mm, ozn.1/m</t>
  </si>
  <si>
    <t xml:space="preserve"> 631319153</t>
  </si>
  <si>
    <t>Príplatok za prehlad. povrchu betónovej mazaniny min. tr.C 8/10 oceľ. hlad. hr. 80-120 mm</t>
  </si>
  <si>
    <t xml:space="preserve"> 641952211</t>
  </si>
  <si>
    <t>Osadenie dreneného okenného rámu plochy do 2, 5m2</t>
  </si>
  <si>
    <t xml:space="preserve"> 6113069100</t>
  </si>
  <si>
    <t>Okno drevené výsuvné 900x1000, ozn.15</t>
  </si>
  <si>
    <t xml:space="preserve"> 5533194200</t>
  </si>
  <si>
    <t>Zárubňa oceľová CGU 70x197x10cm L</t>
  </si>
  <si>
    <t xml:space="preserve"> 5533194300</t>
  </si>
  <si>
    <t>Zárubňa oceľová CGU 70x197x10cm P</t>
  </si>
  <si>
    <t xml:space="preserve"> 5533194700</t>
  </si>
  <si>
    <t>Zárubňa oceľová CGU 90x197x10cm P</t>
  </si>
  <si>
    <t xml:space="preserve"> 648951411</t>
  </si>
  <si>
    <t>Osadenie parapetných dosiek drevených na akúkoľvek cementovú maltu, š. do 250 mm</t>
  </si>
  <si>
    <t xml:space="preserve"> 6119000100</t>
  </si>
  <si>
    <t>Parapetná doska vlhkovzdorná DTD  širka 150 mm</t>
  </si>
  <si>
    <t xml:space="preserve"> 962032231</t>
  </si>
  <si>
    <t>Búranie muriva nadzákladového z tehál pálených, vápenopieskových,cementových na maltu,  -1,90500t, ozn. 1</t>
  </si>
  <si>
    <t xml:space="preserve"> 965042141</t>
  </si>
  <si>
    <t>Búranie podkladov pod dlažby, liatych dlažieb a mazanín,betón alebo liaty asfalt hr.do 100 mm, plochy nad 4 m2 -2,20000t, ozn.6</t>
  </si>
  <si>
    <t>Búranie dlažieb, bez podklad. lôžka z xylolit., alebo keramických dlaždíc hr. do 10 mm,  -0,02000t ozn.6,15</t>
  </si>
  <si>
    <t xml:space="preserve"> 968061113</t>
  </si>
  <si>
    <t>Vyvesenie alebo zavesenie dreveného okenného krídla nad 1, 5 m2, ozn.10</t>
  </si>
  <si>
    <t>Vyvesenie alebo zavesenie dreveného dverného krídla do 2 m2 ozn.2,3</t>
  </si>
  <si>
    <t xml:space="preserve"> 968062356</t>
  </si>
  <si>
    <t>Vybúranie drevených rámov okien dvojitých alebo zdvojených, plochy do 4 m2,  -0,05400t, ozn.10</t>
  </si>
  <si>
    <t>Vybúranie kovových dverových zárubní,  -0,08200t ozn.2</t>
  </si>
  <si>
    <t xml:space="preserve"> 968063RRR</t>
  </si>
  <si>
    <t>Vybúranie kovových mreží,  -0,05400t, ozn.4</t>
  </si>
  <si>
    <t xml:space="preserve"> 971011RRR</t>
  </si>
  <si>
    <t>Demontáž potrubia na odvetranie digestorov, vrátane zablendovania otvorov v strope, vyspravenia a doplneniea vrstiev strechy, ozn.9</t>
  </si>
  <si>
    <t xml:space="preserve"> 971033331</t>
  </si>
  <si>
    <t>Vybúranie otvoru v murive tehl. plochy do 0, 09 m2 hr.do 150 mm,  -0,02600t</t>
  </si>
  <si>
    <t xml:space="preserve"> 971033341</t>
  </si>
  <si>
    <t>Vybúranie otvoru v murive tehl. plochy do 0, 09 m2 hr.do 300 mm,  -0,05700t</t>
  </si>
  <si>
    <t xml:space="preserve"> 971033431</t>
  </si>
  <si>
    <t>Vybúranie otvoru v murive tehl. plochy do 0, 25 m2 hr.do 150 mm,  -0,07300t</t>
  </si>
  <si>
    <t xml:space="preserve"> 971033451</t>
  </si>
  <si>
    <t>Vybúranie otvoru v murive tehl. plochy do 0, 25 m2 hr.do 450 mm,  -0,21900t</t>
  </si>
  <si>
    <t xml:space="preserve"> 971033631</t>
  </si>
  <si>
    <t>Vybúranie otvorov v murive tehl. plochy do 4 m2 hr.do 150 mm,  -0,27000t, ozn.13,14</t>
  </si>
  <si>
    <t xml:space="preserve"> 971033651</t>
  </si>
  <si>
    <t>Vybúranie otvorov v murive tehl. plochy do 4 m2 hr.do 600 mm,  -1,87500t, ozn.13</t>
  </si>
  <si>
    <t xml:space="preserve"> 978059531</t>
  </si>
  <si>
    <t>Odsekanie a odobratie stien z obkladačiek vnútorných nad 2 m2,  -0,06800t, ozn.5</t>
  </si>
  <si>
    <t xml:space="preserve"> 978071411</t>
  </si>
  <si>
    <t>Odsekanie a odstránenie izolácie z chladiacicj boxov, ozn.12,</t>
  </si>
  <si>
    <t xml:space="preserve"> R001</t>
  </si>
  <si>
    <t>Chladiace a mraziarenské boxy, vrátane oceľovej konštrukcie, viď samostatná príloha</t>
  </si>
  <si>
    <t xml:space="preserve"> 979011131</t>
  </si>
  <si>
    <t>Zvislá doprava sutiny po schodoch ručne do 3.5 m</t>
  </si>
  <si>
    <t>721/B 1</t>
  </si>
  <si>
    <t xml:space="preserve"> 721210814</t>
  </si>
  <si>
    <t>Demontáž vpustu podlahového z kyselinovzdornej kameniny DN 125,  -0,04285t</t>
  </si>
  <si>
    <t xml:space="preserve"> 731</t>
  </si>
  <si>
    <t>Ústredné kúrenie, viď samostatná príloha</t>
  </si>
  <si>
    <t>763/B 1</t>
  </si>
  <si>
    <t xml:space="preserve"> 763139542</t>
  </si>
  <si>
    <t>Demontáž sadrokartónového podhľadu s dvojvrstvou nosnou konštrukciou z oceľových profilov, dvojité opláštenie, -0,02964t, ozn.11</t>
  </si>
  <si>
    <t>764/B 1</t>
  </si>
  <si>
    <t xml:space="preserve"> 764410850</t>
  </si>
  <si>
    <t>Demontáž oplechovania parapetov rš od 100 do 330 mm,  -0,00135t</t>
  </si>
  <si>
    <t xml:space="preserve"> 611166020106</t>
  </si>
  <si>
    <t>Dvere laminované plné jednokrídlové šírka 110 cm DTD</t>
  </si>
  <si>
    <t xml:space="preserve"> 6118713600</t>
  </si>
  <si>
    <t>Prah dubový dĺžky 72 šírky 10 cm</t>
  </si>
  <si>
    <t xml:space="preserve"> 6118721600</t>
  </si>
  <si>
    <t>Prah dubový dĺžky 127 šírky 10 cm</t>
  </si>
  <si>
    <t xml:space="preserve"> 771275107</t>
  </si>
  <si>
    <t>Montáž obkladov schodiskových stupňov z dlaždíc keramických do tmelu flexibil., 300x300 mm</t>
  </si>
  <si>
    <t xml:space="preserve"> 776200820</t>
  </si>
  <si>
    <t>Odstránenie povlakových podláh zo schodiskových stupňov lepených s podložkou -0,00050t</t>
  </si>
  <si>
    <t>Demontáž soklíkov alebo líšt gumových alebo z PVC ozn.15</t>
  </si>
  <si>
    <t>Odstránenie povlakových podláh z nášľapnej plochy lepených s podložkou,  -0,00100t ozn.15</t>
  </si>
  <si>
    <t>Montáž obkladov stien z obkladačiek hutných, keramických do tmelu flex. 300x200 mm, ozn.2/m</t>
  </si>
  <si>
    <t>Nátery kov.stav.doplnk.konštr. syntetické farby šedej na vzduchu schnúce dvojnásobné, ozn.1/n</t>
  </si>
  <si>
    <t>Nátery kov.stav.doplnk.konštr. syntetické farby šedej na vzduchu schnúce základný, ozn.1/n</t>
  </si>
  <si>
    <t>Ostatné práce odmastenie chemickými odhrdzavenie kovových konštrukcií, ozn. 1/n</t>
  </si>
  <si>
    <t>Penetrovanie jednonásobné jemnozrnného podkladu do 3,8 m, ozn. 1/m</t>
  </si>
  <si>
    <t xml:space="preserve">Maľby dvojnásobná z maliarskych zmesí Primalex, Farmal, ručne nanášané na jemnozrnný podklad výšky do 3, 80 m, ozn. 1/m </t>
  </si>
  <si>
    <t xml:space="preserve"> 241RRR</t>
  </si>
  <si>
    <t>Demontáž odvetrania digestorov ozn.11</t>
  </si>
  <si>
    <t xml:space="preserve"> hod</t>
  </si>
  <si>
    <t xml:space="preserve"> 924</t>
  </si>
  <si>
    <t>Vzduchotechnika, viď samostatná príloha</t>
  </si>
  <si>
    <t xml:space="preserve">kpl     </t>
  </si>
  <si>
    <t xml:space="preserve"> 93331</t>
  </si>
  <si>
    <t>Dodávka výťahu, vrátane skúšok, vrátane demontáže jestvucého, ozn.V1</t>
  </si>
  <si>
    <t>Objekt Priestory šatní a imobilný prístup</t>
  </si>
  <si>
    <t>IZOLÁCIE TEPELNÉ BEŽNÝCH STAVEB. KONŠTRUKCIÍ</t>
  </si>
  <si>
    <t xml:space="preserve"> 130001101</t>
  </si>
  <si>
    <t>Príplatok k cenám za sťaženie výkopu pre všetky triedy</t>
  </si>
  <si>
    <t xml:space="preserve"> 311271302</t>
  </si>
  <si>
    <t>Murivo nosné PREMAC 50x25x25 s betónovou výplňou hr. 25 cm</t>
  </si>
  <si>
    <t xml:space="preserve"> 311273502</t>
  </si>
  <si>
    <t>Murivo nosné z tvárnic YTONG P+D na MC-5 a tenkovrst.,maltu YTONG hr.300 P4-500</t>
  </si>
  <si>
    <t xml:space="preserve"> 311273504</t>
  </si>
  <si>
    <t>Murivo nosné z tvárnic YTONG P+D na MC-5 a tenkovrst.,maltu YTONG hr.375 P4-500</t>
  </si>
  <si>
    <t xml:space="preserve"> 593004040102</t>
  </si>
  <si>
    <t>PORFIX  Nosný preklad Porfix 1200 x 250 x 125 mm</t>
  </si>
  <si>
    <t xml:space="preserve"> 317121103</t>
  </si>
  <si>
    <t>Montáž prefabrikovaných prekladov pre svetlosť otvoru do 3750 mm</t>
  </si>
  <si>
    <t xml:space="preserve"> 5934079200</t>
  </si>
  <si>
    <t>Keramický preklad POROTHERM KP 23,8 70x238x2750 mm</t>
  </si>
  <si>
    <t xml:space="preserve"> 340238234</t>
  </si>
  <si>
    <t>Zamurovanie otvorov pl do 1 m2 v priečkach alebo stenách z priečkoviek Ytong hr. 125 mm</t>
  </si>
  <si>
    <t xml:space="preserve"> 342273050</t>
  </si>
  <si>
    <t>Priecky PORFIX 500x250x50 hr.50 mm</t>
  </si>
  <si>
    <t xml:space="preserve"> 342273150</t>
  </si>
  <si>
    <t>Priecky PORFIX 500x250x150 hr.150 mm</t>
  </si>
  <si>
    <t>Oprava vnútorných vápenných omietok stropov železobetónových rovných tvárnicových a klenieb,  opravovaná plocha nad 10 do 30 % štukových</t>
  </si>
  <si>
    <t>Oprava vnútorných vápenných omietok stien, v množstve opravenej plochy nad 10 do 30 % štukových</t>
  </si>
  <si>
    <t xml:space="preserve"> 622461151</t>
  </si>
  <si>
    <t>Vonkajšia omietka stien šľachtená škrabaná v stupni zložitosti 1-2</t>
  </si>
  <si>
    <t xml:space="preserve"> 622491342</t>
  </si>
  <si>
    <t>Náter stien vonkajší krycí egalizačný , dvojnásobný</t>
  </si>
  <si>
    <t xml:space="preserve"> 632451055</t>
  </si>
  <si>
    <t>Poter pieskovocementový hr. do 50 mm</t>
  </si>
  <si>
    <t xml:space="preserve"> 5533190000</t>
  </si>
  <si>
    <t>Zárubňa oceľová CGU 60x197x6cm L</t>
  </si>
  <si>
    <t xml:space="preserve"> 5533190400</t>
  </si>
  <si>
    <t>Zárubňa oceľová CGU 80x197x6cm L</t>
  </si>
  <si>
    <t xml:space="preserve"> 5533190500</t>
  </si>
  <si>
    <t>Zárubňa oceľová CGU 80x197x6cm P</t>
  </si>
  <si>
    <t xml:space="preserve"> 5533190600</t>
  </si>
  <si>
    <t>Zárubňa oceľová CGU 90x197x6cm L</t>
  </si>
  <si>
    <t xml:space="preserve"> 648991113</t>
  </si>
  <si>
    <t>Osadenie parapetných dosiek z plastických a poloplast., hmôt, š. nad 200 mm</t>
  </si>
  <si>
    <t xml:space="preserve"> 5624900350</t>
  </si>
  <si>
    <t>Plast  Parapet  430x25 mm</t>
  </si>
  <si>
    <t xml:space="preserve"> 5624900360</t>
  </si>
  <si>
    <t>Plast  Parapet  230x25 mm</t>
  </si>
  <si>
    <t xml:space="preserve"> 941941031</t>
  </si>
  <si>
    <t>Montáž lešenia ľahkého pracovného radového s podlahami šírky od 0, 80 do 1,00 m a výšky do 10 m</t>
  </si>
  <si>
    <t xml:space="preserve"> 941941191</t>
  </si>
  <si>
    <t>Príplatok za prvý a každý ďalší i začatý mesiac použitia lešenia šírky od 0,80 do 1,00 m, výšky do 10 m</t>
  </si>
  <si>
    <t xml:space="preserve">  3/B 1</t>
  </si>
  <si>
    <t xml:space="preserve"> 941941831</t>
  </si>
  <si>
    <t>Demontáž lešenia ľahkého pracovného radového a s podlahami, šírky 0,80-1,00 m a výšky do 10m</t>
  </si>
  <si>
    <t>Búranie muriva priečok zo sklenených tvárnic, hr. do 150 mm,  -0,08200t, ozn.4</t>
  </si>
  <si>
    <t xml:space="preserve"> 965042131</t>
  </si>
  <si>
    <t>Búranie podkladov pod dlažby, liatych dlažieb a mazanín,betón alebo liaty asfalt hr.do 100 mm, plochy do 4 m2 -2,20000t</t>
  </si>
  <si>
    <t>Búranie dlažieb, bez podklad. lôžka z xylolit., alebo keramických dlaždíc hr. do 10 mm,  -0,02000t ozn.6</t>
  </si>
  <si>
    <t xml:space="preserve"> 968061138</t>
  </si>
  <si>
    <t>Vyvesenie alebo zavesenie kov. krídla vrát do 4 m2, ozn.9</t>
  </si>
  <si>
    <t>Vybúranie drevených rámov okien dvojitých alebo zdvojených, plochy do 4 m2,  -0,05400t, ozn.7</t>
  </si>
  <si>
    <t xml:space="preserve"> 968062357</t>
  </si>
  <si>
    <t>Vybúranie drevených rámov okien dvojitých alebo zdvojených, plochy nad 4 m2,  -0,04800t, ozn.7</t>
  </si>
  <si>
    <t xml:space="preserve"> 968063558</t>
  </si>
  <si>
    <t>Vybúranie kovových vrát,  -0,05400t, ozn.9</t>
  </si>
  <si>
    <t>Vybúranie kovových mreží,  -0,05400t, ozn.11</t>
  </si>
  <si>
    <t>Vybúranie otvorov v murive tehl. plochy do 4 m2 hr.do 150 mm,  -0,27000t, ozn.1</t>
  </si>
  <si>
    <t xml:space="preserve"> 971033681</t>
  </si>
  <si>
    <t>Vybúranie otvorov v murive tehl. plochy do 4 m2 hr.do 900 mm,  -1,87500t, ozn.1</t>
  </si>
  <si>
    <t xml:space="preserve"> 973031824</t>
  </si>
  <si>
    <t>Vysekanie káps pre zaviazanie v murive z tehál hr. do 300 mm,  -0,01100t</t>
  </si>
  <si>
    <t>Vybúranie kovových madiel a zábradlí,  -0,03700t ozn.13</t>
  </si>
  <si>
    <t xml:space="preserve"> 979089012</t>
  </si>
  <si>
    <t>Poplatok za skladovanie - betón, tehly, dlaždice (17 01 ), ostatné</t>
  </si>
  <si>
    <t xml:space="preserve"> 711111001</t>
  </si>
  <si>
    <t>Izolácia proti zemnej vlhkosti vodorovná penetračným náterom za studena</t>
  </si>
  <si>
    <t xml:space="preserve"> 711112001</t>
  </si>
  <si>
    <t>Izolácia proti zemnej vlhkosti zvislá penetračným náterom za studena</t>
  </si>
  <si>
    <t>S/S10</t>
  </si>
  <si>
    <t xml:space="preserve"> 1116315000</t>
  </si>
  <si>
    <t>Lak asfaltový ALP-PENETRAL v sudoch</t>
  </si>
  <si>
    <t xml:space="preserve"> 7111311011</t>
  </si>
  <si>
    <t>Separačná fólia vodorovná z PE</t>
  </si>
  <si>
    <t>P/PE</t>
  </si>
  <si>
    <t xml:space="preserve"> 28300104001</t>
  </si>
  <si>
    <t>Fólia separačná PE hr. 0,2 mm</t>
  </si>
  <si>
    <t xml:space="preserve"> 711141559</t>
  </si>
  <si>
    <t>Izolácia proti zemnej vlhkosti a tlakovej vode vodorovná NAIP pritavením</t>
  </si>
  <si>
    <t xml:space="preserve"> 711142559</t>
  </si>
  <si>
    <t>Izolácia proti zemnej vlhkosti a tlakovej vode zvislá NAIP pritavením</t>
  </si>
  <si>
    <t xml:space="preserve"> 6283221000</t>
  </si>
  <si>
    <t>Pásy ťažké asfaltové Hydrobit v 60 s 35</t>
  </si>
  <si>
    <t>713/A 1</t>
  </si>
  <si>
    <t xml:space="preserve"> 713121111</t>
  </si>
  <si>
    <t>Montáž tepelnej izolácie  pásmi podláh, jednovrstvová</t>
  </si>
  <si>
    <t xml:space="preserve"> 283017050922</t>
  </si>
  <si>
    <t>ISOVER  STYRODUR 3000 CS Izolačná doska z extrudovaného polystyrénu pre podlahy, hr. 40 mm 1265 x 615 mm</t>
  </si>
  <si>
    <t>M2</t>
  </si>
  <si>
    <t>713/A 5</t>
  </si>
  <si>
    <t xml:space="preserve"> 998713201</t>
  </si>
  <si>
    <t>Presun hmôt pre izolácie tepelné v objektoch výšky do 6 m</t>
  </si>
  <si>
    <t>%</t>
  </si>
  <si>
    <t>763/A 2</t>
  </si>
  <si>
    <t xml:space="preserve"> 763122131</t>
  </si>
  <si>
    <t>SDK stena predsadená KNAUF W623 jednoduchá kca UD a CD dosky 1x GKBI tl 12,5 mm</t>
  </si>
  <si>
    <t xml:space="preserve"> 998763301</t>
  </si>
  <si>
    <t>Presun hmôt pre sádrokartónové konštrukcie v objektoch výšky do 7 m</t>
  </si>
  <si>
    <t>764/A 6</t>
  </si>
  <si>
    <t xml:space="preserve"> 764711114</t>
  </si>
  <si>
    <t>Oplechovanie parapetov Lindab rš 230 mm</t>
  </si>
  <si>
    <t>764/A 7</t>
  </si>
  <si>
    <t xml:space="preserve"> 998764101</t>
  </si>
  <si>
    <t>Presun hmôt pre konštrukcie klampiarske v objektoch výšky do 6 m</t>
  </si>
  <si>
    <t>D+M Zábradlia pre imobilných ozn.1/z</t>
  </si>
  <si>
    <t xml:space="preserve"> 767631510</t>
  </si>
  <si>
    <t>Montáž okien plastových, vrátane vyspravenia ostení</t>
  </si>
  <si>
    <t xml:space="preserve"> 6114114100</t>
  </si>
  <si>
    <t>Plastové okno jednokrídlové otváravo-sklopné výšky/šírky  1300/600 mm, ozn.1</t>
  </si>
  <si>
    <t xml:space="preserve"> 6114114700</t>
  </si>
  <si>
    <t>Plastové okno jednokrídlové otváravo-sklopné výšky/šírky  1300/1200 mm, ozn.2</t>
  </si>
  <si>
    <t xml:space="preserve"> 6114122000</t>
  </si>
  <si>
    <t>Plastové presklenná stena výšky/šírky 3050/2950 mm, ozn.1/ss</t>
  </si>
  <si>
    <t>Demontáž soklíkov alebo líšt gumových alebo z PVC</t>
  </si>
  <si>
    <t>Odstránenie povlakových podláh z nášľapnej plochy lepených s podložkou,  -0,00100t, ozn.6</t>
  </si>
  <si>
    <t>Lepenie povlakových podláh z plastov PVC bez podkladu z pásov, ozn.1/m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</si>
  <si>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</si>
  <si>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</si>
  <si>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</si>
  <si>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</si>
  <si>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</si>
  <si>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Odberateľ: Mladosť n.o., Pod Kalváriou 36, 080 01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</si>
</sst>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1" fillId="0" borderId="0" xfId="0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5" fontId="5" fillId="0" borderId="0" xfId="0" applyNumberFormat="1" applyFont="1" applyAlignment="1">
      <alignment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3BB5-9AA9-47C8-B9F3-D47E6C605F07}">
  <dimension ref="A1:Z105"/>
  <sheetViews>
    <sheetView tabSelected="1" workbookViewId="0">
      <selection activeCell="B15" sqref="B15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ht="24.95" customHeight="1" x14ac:dyDescent="0.25">
      <c r="A4" s="201" t="s">
        <v>1</v>
      </c>
      <c r="B4" s="201"/>
      <c r="C4" s="201"/>
      <c r="D4" s="201"/>
      <c r="E4" s="201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5" t="s">
        <v>12</v>
      </c>
      <c r="B7" s="176">
        <f>'SO 31597'!I183-Rekapitulácia!D7</f>
        <v>0</v>
      </c>
      <c r="C7" s="176">
        <f>'Kryci_list 31597'!J26</f>
        <v>0</v>
      </c>
      <c r="D7" s="176">
        <v>0</v>
      </c>
      <c r="E7" s="176">
        <f>'Kryci_list 31597'!J17</f>
        <v>0</v>
      </c>
      <c r="F7" s="176">
        <v>0</v>
      </c>
      <c r="G7" s="176">
        <f>B7+C7+D7+E7+F7</f>
        <v>0</v>
      </c>
      <c r="K7">
        <f>'SO 31597'!K183</f>
        <v>0</v>
      </c>
      <c r="Q7">
        <v>30.126000000000001</v>
      </c>
    </row>
    <row r="8" spans="1:26" x14ac:dyDescent="0.25">
      <c r="A8" s="175" t="s">
        <v>13</v>
      </c>
      <c r="B8" s="176">
        <f>'SO 31598'!I175-Rekapitulácia!D8</f>
        <v>0</v>
      </c>
      <c r="C8" s="176">
        <f>'Kryci_list 31598'!J26</f>
        <v>0</v>
      </c>
      <c r="D8" s="176">
        <v>0</v>
      </c>
      <c r="E8" s="176">
        <f>'Kryci_list 31598'!J17</f>
        <v>0</v>
      </c>
      <c r="F8" s="176">
        <v>0</v>
      </c>
      <c r="G8" s="176">
        <f>B8+C8+D8+E8+F8</f>
        <v>0</v>
      </c>
      <c r="K8">
        <f>'SO 31598'!K175</f>
        <v>0</v>
      </c>
      <c r="Q8">
        <v>30.126000000000001</v>
      </c>
    </row>
    <row r="9" spans="1:26" x14ac:dyDescent="0.25">
      <c r="A9" s="62" t="s">
        <v>14</v>
      </c>
      <c r="B9" s="69">
        <f>'SO 31599'!I213-Rekapitulácia!D9</f>
        <v>0</v>
      </c>
      <c r="C9" s="69">
        <f>'Kryci_list 31599'!J26</f>
        <v>0</v>
      </c>
      <c r="D9" s="69">
        <v>0</v>
      </c>
      <c r="E9" s="69">
        <f>'Kryci_list 31599'!J17</f>
        <v>0</v>
      </c>
      <c r="F9" s="69">
        <v>0</v>
      </c>
      <c r="G9" s="69">
        <f>B9+C9+D9+E9+F9</f>
        <v>0</v>
      </c>
      <c r="K9">
        <f>'SO 31599'!K213</f>
        <v>0</v>
      </c>
      <c r="Q9">
        <v>30.126000000000001</v>
      </c>
    </row>
    <row r="10" spans="1:26" x14ac:dyDescent="0.25">
      <c r="A10" s="182" t="s">
        <v>610</v>
      </c>
      <c r="B10" s="183">
        <f>SUM(B7:B9)</f>
        <v>0</v>
      </c>
      <c r="C10" s="183">
        <f>SUM(C7:C9)</f>
        <v>0</v>
      </c>
      <c r="D10" s="183">
        <f>SUM(D7:D9)</f>
        <v>0</v>
      </c>
      <c r="E10" s="183">
        <f>SUM(E7:E9)</f>
        <v>0</v>
      </c>
      <c r="F10" s="183">
        <f>SUM(F7:F9)</f>
        <v>0</v>
      </c>
      <c r="G10" s="183">
        <f>SUM(G7:G9)-SUM(Z7:Z9)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80" t="s">
        <v>611</v>
      </c>
      <c r="B11" s="181">
        <f>G10-SUM(Rekapitulácia!K7:'Rekapitulácia'!K9)*1</f>
        <v>0</v>
      </c>
      <c r="C11" s="181"/>
      <c r="D11" s="181"/>
      <c r="E11" s="181"/>
      <c r="F11" s="181"/>
      <c r="G11" s="181">
        <f>ROUND(((ROUND(B11,2)*20)/100),2)*1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5" t="s">
        <v>612</v>
      </c>
      <c r="B12" s="178">
        <f>(G10-B11)</f>
        <v>0</v>
      </c>
      <c r="C12" s="178"/>
      <c r="D12" s="178"/>
      <c r="E12" s="178"/>
      <c r="F12" s="178"/>
      <c r="G12" s="178">
        <f>ROUND(((ROUND(B12,2)*0)/100),2)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5" t="s">
        <v>613</v>
      </c>
      <c r="B13" s="178"/>
      <c r="C13" s="178"/>
      <c r="D13" s="178"/>
      <c r="E13" s="178"/>
      <c r="F13" s="178"/>
      <c r="G13" s="178">
        <f>SUM(G10:G12)</f>
        <v>0</v>
      </c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0"/>
      <c r="B14" s="179"/>
      <c r="C14" s="179"/>
      <c r="D14" s="179"/>
      <c r="E14" s="179"/>
      <c r="F14" s="179"/>
      <c r="G14" s="179"/>
    </row>
    <row r="15" spans="1:26" x14ac:dyDescent="0.25">
      <c r="A15" s="10"/>
      <c r="B15" s="179"/>
      <c r="C15" s="179"/>
      <c r="D15" s="179"/>
      <c r="E15" s="179"/>
      <c r="F15" s="179"/>
      <c r="G15" s="179"/>
    </row>
    <row r="16" spans="1:26" x14ac:dyDescent="0.25">
      <c r="A16" s="10"/>
      <c r="B16" s="179"/>
      <c r="C16" s="179"/>
      <c r="D16" s="179"/>
      <c r="E16" s="179"/>
      <c r="F16" s="179"/>
      <c r="G16" s="179"/>
    </row>
    <row r="17" spans="1:7" x14ac:dyDescent="0.25">
      <c r="A17" s="10"/>
      <c r="B17" s="179"/>
      <c r="C17" s="179"/>
      <c r="D17" s="179"/>
      <c r="E17" s="179"/>
      <c r="F17" s="179"/>
      <c r="G17" s="179"/>
    </row>
    <row r="18" spans="1:7" x14ac:dyDescent="0.25">
      <c r="A18" s="10"/>
      <c r="B18" s="179"/>
      <c r="C18" s="179"/>
      <c r="D18" s="179"/>
      <c r="E18" s="179"/>
      <c r="F18" s="179"/>
      <c r="G18" s="179"/>
    </row>
    <row r="19" spans="1:7" x14ac:dyDescent="0.25">
      <c r="A19" s="10"/>
      <c r="B19" s="179"/>
      <c r="C19" s="179"/>
      <c r="D19" s="179"/>
      <c r="E19" s="179"/>
      <c r="F19" s="179"/>
      <c r="G19" s="179"/>
    </row>
    <row r="20" spans="1:7" x14ac:dyDescent="0.25">
      <c r="A20" s="10"/>
      <c r="B20" s="179"/>
      <c r="C20" s="179"/>
      <c r="D20" s="179"/>
      <c r="E20" s="179"/>
      <c r="F20" s="179"/>
      <c r="G20" s="179"/>
    </row>
    <row r="21" spans="1:7" x14ac:dyDescent="0.25">
      <c r="A21" s="10"/>
      <c r="B21" s="179"/>
      <c r="C21" s="179"/>
      <c r="D21" s="179"/>
      <c r="E21" s="179"/>
      <c r="F21" s="179"/>
      <c r="G21" s="179"/>
    </row>
    <row r="22" spans="1:7" x14ac:dyDescent="0.25">
      <c r="A22" s="10"/>
      <c r="B22" s="179"/>
      <c r="C22" s="179"/>
      <c r="D22" s="179"/>
      <c r="E22" s="179"/>
      <c r="F22" s="179"/>
      <c r="G22" s="179"/>
    </row>
    <row r="23" spans="1:7" x14ac:dyDescent="0.25">
      <c r="A23" s="10"/>
      <c r="B23" s="179"/>
      <c r="C23" s="179"/>
      <c r="D23" s="179"/>
      <c r="E23" s="179"/>
      <c r="F23" s="179"/>
      <c r="G23" s="179"/>
    </row>
    <row r="24" spans="1:7" x14ac:dyDescent="0.25">
      <c r="A24" s="10"/>
      <c r="B24" s="179"/>
      <c r="C24" s="179"/>
      <c r="D24" s="179"/>
      <c r="E24" s="179"/>
      <c r="F24" s="179"/>
      <c r="G24" s="179"/>
    </row>
    <row r="25" spans="1:7" x14ac:dyDescent="0.25">
      <c r="A25" s="10"/>
      <c r="B25" s="179"/>
      <c r="C25" s="179"/>
      <c r="D25" s="179"/>
      <c r="E25" s="179"/>
      <c r="F25" s="179"/>
      <c r="G25" s="179"/>
    </row>
    <row r="26" spans="1:7" x14ac:dyDescent="0.25">
      <c r="A26" s="10"/>
      <c r="B26" s="179"/>
      <c r="C26" s="179"/>
      <c r="D26" s="179"/>
      <c r="E26" s="179"/>
      <c r="F26" s="179"/>
      <c r="G26" s="179"/>
    </row>
    <row r="27" spans="1:7" x14ac:dyDescent="0.25">
      <c r="A27" s="10"/>
      <c r="B27" s="179"/>
      <c r="C27" s="179"/>
      <c r="D27" s="179"/>
      <c r="E27" s="179"/>
      <c r="F27" s="179"/>
      <c r="G27" s="179"/>
    </row>
    <row r="28" spans="1:7" x14ac:dyDescent="0.25">
      <c r="A28" s="10"/>
      <c r="B28" s="179"/>
      <c r="C28" s="179"/>
      <c r="D28" s="179"/>
      <c r="E28" s="179"/>
      <c r="F28" s="179"/>
      <c r="G28" s="179"/>
    </row>
    <row r="29" spans="1:7" x14ac:dyDescent="0.25">
      <c r="A29" s="10"/>
      <c r="B29" s="179"/>
      <c r="C29" s="179"/>
      <c r="D29" s="179"/>
      <c r="E29" s="179"/>
      <c r="F29" s="179"/>
      <c r="G29" s="179"/>
    </row>
    <row r="30" spans="1:7" x14ac:dyDescent="0.25">
      <c r="A30" s="10"/>
      <c r="B30" s="179"/>
      <c r="C30" s="179"/>
      <c r="D30" s="179"/>
      <c r="E30" s="179"/>
      <c r="F30" s="179"/>
      <c r="G30" s="179"/>
    </row>
    <row r="31" spans="1:7" x14ac:dyDescent="0.25">
      <c r="A31" s="10"/>
      <c r="B31" s="179"/>
      <c r="C31" s="179"/>
      <c r="D31" s="179"/>
      <c r="E31" s="179"/>
      <c r="F31" s="179"/>
      <c r="G31" s="179"/>
    </row>
    <row r="32" spans="1:7" x14ac:dyDescent="0.25">
      <c r="A32" s="10"/>
      <c r="B32" s="179"/>
      <c r="C32" s="179"/>
      <c r="D32" s="179"/>
      <c r="E32" s="179"/>
      <c r="F32" s="179"/>
      <c r="G32" s="179"/>
    </row>
    <row r="33" spans="1:7" x14ac:dyDescent="0.25">
      <c r="A33" s="10"/>
      <c r="B33" s="179"/>
      <c r="C33" s="179"/>
      <c r="D33" s="179"/>
      <c r="E33" s="179"/>
      <c r="F33" s="179"/>
      <c r="G33" s="179"/>
    </row>
    <row r="34" spans="1:7" x14ac:dyDescent="0.25">
      <c r="A34" s="10"/>
      <c r="B34" s="179"/>
      <c r="C34" s="179"/>
      <c r="D34" s="179"/>
      <c r="E34" s="179"/>
      <c r="F34" s="179"/>
      <c r="G34" s="179"/>
    </row>
    <row r="35" spans="1:7" x14ac:dyDescent="0.25">
      <c r="A35" s="10"/>
      <c r="B35" s="179"/>
      <c r="C35" s="179"/>
      <c r="D35" s="179"/>
      <c r="E35" s="179"/>
      <c r="F35" s="179"/>
      <c r="G35" s="179"/>
    </row>
    <row r="36" spans="1:7" x14ac:dyDescent="0.25">
      <c r="A36" s="1"/>
      <c r="B36" s="141"/>
      <c r="C36" s="141"/>
      <c r="D36" s="141"/>
      <c r="E36" s="141"/>
      <c r="F36" s="141"/>
      <c r="G36" s="141"/>
    </row>
    <row r="37" spans="1:7" x14ac:dyDescent="0.25">
      <c r="A37" s="1"/>
      <c r="B37" s="141"/>
      <c r="C37" s="141"/>
      <c r="D37" s="141"/>
      <c r="E37" s="141"/>
      <c r="F37" s="141"/>
      <c r="G37" s="141"/>
    </row>
    <row r="38" spans="1:7" x14ac:dyDescent="0.25">
      <c r="A38" s="1"/>
      <c r="B38" s="141"/>
      <c r="C38" s="141"/>
      <c r="D38" s="141"/>
      <c r="E38" s="141"/>
      <c r="F38" s="141"/>
      <c r="G38" s="141"/>
    </row>
    <row r="39" spans="1:7" x14ac:dyDescent="0.25">
      <c r="A39" s="1"/>
      <c r="B39" s="141"/>
      <c r="C39" s="141"/>
      <c r="D39" s="141"/>
      <c r="E39" s="141"/>
      <c r="F39" s="141"/>
      <c r="G39" s="141"/>
    </row>
    <row r="40" spans="1:7" x14ac:dyDescent="0.25">
      <c r="A40" s="1"/>
      <c r="B40" s="141"/>
      <c r="C40" s="141"/>
      <c r="D40" s="141"/>
      <c r="E40" s="141"/>
      <c r="F40" s="141"/>
      <c r="G40" s="141"/>
    </row>
    <row r="41" spans="1:7" x14ac:dyDescent="0.25">
      <c r="A41" s="1"/>
      <c r="B41" s="141"/>
      <c r="C41" s="141"/>
      <c r="D41" s="141"/>
      <c r="E41" s="141"/>
      <c r="F41" s="141"/>
      <c r="G41" s="141"/>
    </row>
    <row r="42" spans="1:7" x14ac:dyDescent="0.25">
      <c r="A42" s="1"/>
      <c r="B42" s="141"/>
      <c r="C42" s="141"/>
      <c r="D42" s="141"/>
      <c r="E42" s="141"/>
      <c r="F42" s="141"/>
      <c r="G42" s="141"/>
    </row>
    <row r="43" spans="1:7" x14ac:dyDescent="0.25">
      <c r="A43" s="1"/>
      <c r="B43" s="141"/>
      <c r="C43" s="141"/>
      <c r="D43" s="141"/>
      <c r="E43" s="141"/>
      <c r="F43" s="141"/>
      <c r="G43" s="141"/>
    </row>
    <row r="44" spans="1:7" x14ac:dyDescent="0.25">
      <c r="A44" s="1"/>
      <c r="B44" s="141"/>
      <c r="C44" s="141"/>
      <c r="D44" s="141"/>
      <c r="E44" s="141"/>
      <c r="F44" s="141"/>
      <c r="G44" s="141"/>
    </row>
    <row r="45" spans="1:7" x14ac:dyDescent="0.25">
      <c r="A45" s="1"/>
      <c r="B45" s="141"/>
      <c r="C45" s="141"/>
      <c r="D45" s="141"/>
      <c r="E45" s="141"/>
      <c r="F45" s="141"/>
      <c r="G45" s="141"/>
    </row>
    <row r="46" spans="1:7" x14ac:dyDescent="0.25">
      <c r="A46" s="1"/>
      <c r="B46" s="141"/>
      <c r="C46" s="141"/>
      <c r="D46" s="141"/>
      <c r="E46" s="141"/>
      <c r="F46" s="141"/>
      <c r="G46" s="141"/>
    </row>
    <row r="47" spans="1:7" x14ac:dyDescent="0.25">
      <c r="A47" s="1"/>
      <c r="B47" s="141"/>
      <c r="C47" s="141"/>
      <c r="D47" s="141"/>
      <c r="E47" s="141"/>
      <c r="F47" s="141"/>
      <c r="G47" s="141"/>
    </row>
    <row r="48" spans="1:7" x14ac:dyDescent="0.25">
      <c r="A48" s="1"/>
      <c r="B48" s="141"/>
      <c r="C48" s="141"/>
      <c r="D48" s="141"/>
      <c r="E48" s="141"/>
      <c r="F48" s="141"/>
      <c r="G48" s="141"/>
    </row>
    <row r="49" spans="1:7" x14ac:dyDescent="0.25">
      <c r="A49" s="1"/>
      <c r="B49" s="141"/>
      <c r="C49" s="141"/>
      <c r="D49" s="141"/>
      <c r="E49" s="141"/>
      <c r="F49" s="141"/>
      <c r="G49" s="141"/>
    </row>
    <row r="50" spans="1:7" x14ac:dyDescent="0.25">
      <c r="A50" s="1"/>
      <c r="B50" s="141"/>
      <c r="C50" s="141"/>
      <c r="D50" s="141"/>
      <c r="E50" s="141"/>
      <c r="F50" s="141"/>
      <c r="G50" s="141"/>
    </row>
    <row r="51" spans="1:7" x14ac:dyDescent="0.25">
      <c r="B51" s="177"/>
      <c r="C51" s="177"/>
      <c r="D51" s="177"/>
      <c r="E51" s="177"/>
      <c r="F51" s="177"/>
      <c r="G51" s="177"/>
    </row>
    <row r="52" spans="1:7" x14ac:dyDescent="0.25">
      <c r="B52" s="177"/>
      <c r="C52" s="177"/>
      <c r="D52" s="177"/>
      <c r="E52" s="177"/>
      <c r="F52" s="177"/>
      <c r="G52" s="177"/>
    </row>
    <row r="53" spans="1:7" x14ac:dyDescent="0.25">
      <c r="B53" s="177"/>
      <c r="C53" s="177"/>
      <c r="D53" s="177"/>
      <c r="E53" s="177"/>
      <c r="F53" s="177"/>
      <c r="G53" s="177"/>
    </row>
    <row r="54" spans="1:7" x14ac:dyDescent="0.25">
      <c r="B54" s="177"/>
      <c r="C54" s="177"/>
      <c r="D54" s="177"/>
      <c r="E54" s="177"/>
      <c r="F54" s="177"/>
      <c r="G54" s="177"/>
    </row>
    <row r="55" spans="1:7" x14ac:dyDescent="0.25">
      <c r="B55" s="177"/>
      <c r="C55" s="177"/>
      <c r="D55" s="177"/>
      <c r="E55" s="177"/>
      <c r="F55" s="177"/>
      <c r="G55" s="177"/>
    </row>
    <row r="56" spans="1:7" x14ac:dyDescent="0.25">
      <c r="B56" s="177"/>
      <c r="C56" s="177"/>
      <c r="D56" s="177"/>
      <c r="E56" s="177"/>
      <c r="F56" s="177"/>
      <c r="G56" s="177"/>
    </row>
    <row r="57" spans="1:7" x14ac:dyDescent="0.25">
      <c r="B57" s="177"/>
      <c r="C57" s="177"/>
      <c r="D57" s="177"/>
      <c r="E57" s="177"/>
      <c r="F57" s="177"/>
      <c r="G57" s="177"/>
    </row>
    <row r="58" spans="1:7" x14ac:dyDescent="0.25">
      <c r="B58" s="177"/>
      <c r="C58" s="177"/>
      <c r="D58" s="177"/>
      <c r="E58" s="177"/>
      <c r="F58" s="177"/>
      <c r="G58" s="177"/>
    </row>
    <row r="59" spans="1:7" x14ac:dyDescent="0.25">
      <c r="B59" s="177"/>
      <c r="C59" s="177"/>
      <c r="D59" s="177"/>
      <c r="E59" s="177"/>
      <c r="F59" s="177"/>
      <c r="G59" s="177"/>
    </row>
    <row r="60" spans="1:7" x14ac:dyDescent="0.25">
      <c r="B60" s="177"/>
      <c r="C60" s="177"/>
      <c r="D60" s="177"/>
      <c r="E60" s="177"/>
      <c r="F60" s="177"/>
      <c r="G60" s="177"/>
    </row>
    <row r="61" spans="1:7" x14ac:dyDescent="0.25">
      <c r="B61" s="177"/>
      <c r="C61" s="177"/>
      <c r="D61" s="177"/>
      <c r="E61" s="177"/>
      <c r="F61" s="177"/>
      <c r="G61" s="177"/>
    </row>
    <row r="62" spans="1:7" x14ac:dyDescent="0.25">
      <c r="B62" s="177"/>
      <c r="C62" s="177"/>
      <c r="D62" s="177"/>
      <c r="E62" s="177"/>
      <c r="F62" s="177"/>
      <c r="G62" s="177"/>
    </row>
    <row r="63" spans="1:7" x14ac:dyDescent="0.25">
      <c r="B63" s="177"/>
      <c r="C63" s="177"/>
      <c r="D63" s="177"/>
      <c r="E63" s="177"/>
      <c r="F63" s="177"/>
      <c r="G63" s="177"/>
    </row>
    <row r="64" spans="1:7" x14ac:dyDescent="0.25">
      <c r="B64" s="177"/>
      <c r="C64" s="177"/>
      <c r="D64" s="177"/>
      <c r="E64" s="177"/>
      <c r="F64" s="177"/>
      <c r="G64" s="177"/>
    </row>
    <row r="65" spans="2:7" x14ac:dyDescent="0.25">
      <c r="B65" s="177"/>
      <c r="C65" s="177"/>
      <c r="D65" s="177"/>
      <c r="E65" s="177"/>
      <c r="F65" s="177"/>
      <c r="G65" s="177"/>
    </row>
    <row r="66" spans="2:7" x14ac:dyDescent="0.25">
      <c r="B66" s="177"/>
      <c r="C66" s="177"/>
      <c r="D66" s="177"/>
      <c r="E66" s="177"/>
      <c r="F66" s="177"/>
      <c r="G66" s="177"/>
    </row>
    <row r="67" spans="2:7" x14ac:dyDescent="0.25">
      <c r="B67" s="177"/>
      <c r="C67" s="177"/>
      <c r="D67" s="177"/>
      <c r="E67" s="177"/>
      <c r="F67" s="177"/>
      <c r="G67" s="177"/>
    </row>
    <row r="68" spans="2:7" x14ac:dyDescent="0.25">
      <c r="B68" s="177"/>
      <c r="C68" s="177"/>
      <c r="D68" s="177"/>
      <c r="E68" s="177"/>
      <c r="F68" s="177"/>
      <c r="G68" s="177"/>
    </row>
    <row r="69" spans="2:7" x14ac:dyDescent="0.25">
      <c r="B69" s="177"/>
      <c r="C69" s="177"/>
      <c r="D69" s="177"/>
      <c r="E69" s="177"/>
      <c r="F69" s="177"/>
      <c r="G69" s="177"/>
    </row>
    <row r="70" spans="2:7" x14ac:dyDescent="0.25">
      <c r="B70" s="177"/>
      <c r="C70" s="177"/>
      <c r="D70" s="177"/>
      <c r="E70" s="177"/>
      <c r="F70" s="177"/>
      <c r="G70" s="177"/>
    </row>
    <row r="71" spans="2:7" x14ac:dyDescent="0.25">
      <c r="B71" s="177"/>
      <c r="C71" s="177"/>
      <c r="D71" s="177"/>
      <c r="E71" s="177"/>
      <c r="F71" s="177"/>
      <c r="G71" s="177"/>
    </row>
    <row r="72" spans="2:7" x14ac:dyDescent="0.25">
      <c r="B72" s="177"/>
      <c r="C72" s="177"/>
      <c r="D72" s="177"/>
      <c r="E72" s="177"/>
      <c r="F72" s="177"/>
      <c r="G72" s="177"/>
    </row>
    <row r="73" spans="2:7" x14ac:dyDescent="0.25">
      <c r="B73" s="177"/>
      <c r="C73" s="177"/>
      <c r="D73" s="177"/>
      <c r="E73" s="177"/>
      <c r="F73" s="177"/>
      <c r="G73" s="177"/>
    </row>
    <row r="74" spans="2:7" x14ac:dyDescent="0.25">
      <c r="B74" s="177"/>
      <c r="C74" s="177"/>
      <c r="D74" s="177"/>
      <c r="E74" s="177"/>
      <c r="F74" s="177"/>
      <c r="G74" s="177"/>
    </row>
    <row r="75" spans="2:7" x14ac:dyDescent="0.25">
      <c r="B75" s="177"/>
      <c r="C75" s="177"/>
      <c r="D75" s="177"/>
      <c r="E75" s="177"/>
      <c r="F75" s="177"/>
      <c r="G75" s="177"/>
    </row>
    <row r="76" spans="2:7" x14ac:dyDescent="0.25">
      <c r="B76" s="177"/>
      <c r="C76" s="177"/>
      <c r="D76" s="177"/>
      <c r="E76" s="177"/>
      <c r="F76" s="177"/>
      <c r="G76" s="177"/>
    </row>
    <row r="77" spans="2:7" x14ac:dyDescent="0.25">
      <c r="B77" s="177"/>
      <c r="C77" s="177"/>
      <c r="D77" s="177"/>
      <c r="E77" s="177"/>
      <c r="F77" s="177"/>
      <c r="G77" s="177"/>
    </row>
    <row r="78" spans="2:7" x14ac:dyDescent="0.25">
      <c r="B78" s="177"/>
      <c r="C78" s="177"/>
      <c r="D78" s="177"/>
      <c r="E78" s="177"/>
      <c r="F78" s="177"/>
      <c r="G78" s="177"/>
    </row>
    <row r="79" spans="2:7" x14ac:dyDescent="0.25">
      <c r="B79" s="177"/>
      <c r="C79" s="177"/>
      <c r="D79" s="177"/>
      <c r="E79" s="177"/>
      <c r="F79" s="177"/>
      <c r="G79" s="177"/>
    </row>
    <row r="80" spans="2:7" x14ac:dyDescent="0.25">
      <c r="B80" s="177"/>
      <c r="C80" s="177"/>
      <c r="D80" s="177"/>
      <c r="E80" s="177"/>
      <c r="F80" s="177"/>
      <c r="G80" s="177"/>
    </row>
    <row r="81" spans="2:7" x14ac:dyDescent="0.25">
      <c r="B81" s="177"/>
      <c r="C81" s="177"/>
      <c r="D81" s="177"/>
      <c r="E81" s="177"/>
      <c r="F81" s="177"/>
      <c r="G81" s="177"/>
    </row>
    <row r="82" spans="2:7" x14ac:dyDescent="0.25">
      <c r="B82" s="177"/>
      <c r="C82" s="177"/>
      <c r="D82" s="177"/>
      <c r="E82" s="177"/>
      <c r="F82" s="177"/>
      <c r="G82" s="177"/>
    </row>
    <row r="83" spans="2:7" x14ac:dyDescent="0.25">
      <c r="B83" s="177"/>
      <c r="C83" s="177"/>
      <c r="D83" s="177"/>
      <c r="E83" s="177"/>
      <c r="F83" s="177"/>
      <c r="G83" s="177"/>
    </row>
    <row r="84" spans="2:7" x14ac:dyDescent="0.25">
      <c r="B84" s="177"/>
      <c r="C84" s="177"/>
      <c r="D84" s="177"/>
      <c r="E84" s="177"/>
      <c r="F84" s="177"/>
      <c r="G84" s="177"/>
    </row>
    <row r="85" spans="2:7" x14ac:dyDescent="0.25">
      <c r="B85" s="177"/>
      <c r="C85" s="177"/>
      <c r="D85" s="177"/>
      <c r="E85" s="177"/>
      <c r="F85" s="177"/>
      <c r="G85" s="177"/>
    </row>
    <row r="86" spans="2:7" x14ac:dyDescent="0.25">
      <c r="B86" s="177"/>
      <c r="C86" s="177"/>
      <c r="D86" s="177"/>
      <c r="E86" s="177"/>
      <c r="F86" s="177"/>
      <c r="G86" s="177"/>
    </row>
    <row r="87" spans="2:7" x14ac:dyDescent="0.25">
      <c r="B87" s="177"/>
      <c r="C87" s="177"/>
      <c r="D87" s="177"/>
      <c r="E87" s="177"/>
      <c r="F87" s="177"/>
      <c r="G87" s="177"/>
    </row>
    <row r="88" spans="2:7" x14ac:dyDescent="0.25">
      <c r="B88" s="177"/>
      <c r="C88" s="177"/>
      <c r="D88" s="177"/>
      <c r="E88" s="177"/>
      <c r="F88" s="177"/>
      <c r="G88" s="177"/>
    </row>
    <row r="89" spans="2:7" x14ac:dyDescent="0.25">
      <c r="B89" s="177"/>
      <c r="C89" s="177"/>
      <c r="D89" s="177"/>
      <c r="E89" s="177"/>
      <c r="F89" s="177"/>
      <c r="G89" s="177"/>
    </row>
    <row r="90" spans="2:7" x14ac:dyDescent="0.25">
      <c r="B90" s="177"/>
      <c r="C90" s="177"/>
      <c r="D90" s="177"/>
      <c r="E90" s="177"/>
      <c r="F90" s="177"/>
      <c r="G90" s="177"/>
    </row>
    <row r="91" spans="2:7" x14ac:dyDescent="0.25">
      <c r="B91" s="177"/>
      <c r="C91" s="177"/>
      <c r="D91" s="177"/>
      <c r="E91" s="177"/>
      <c r="F91" s="177"/>
      <c r="G91" s="177"/>
    </row>
    <row r="92" spans="2:7" x14ac:dyDescent="0.25">
      <c r="B92" s="177"/>
      <c r="C92" s="177"/>
      <c r="D92" s="177"/>
      <c r="E92" s="177"/>
      <c r="F92" s="177"/>
      <c r="G92" s="177"/>
    </row>
    <row r="93" spans="2:7" x14ac:dyDescent="0.25">
      <c r="B93" s="177"/>
      <c r="C93" s="177"/>
      <c r="D93" s="177"/>
      <c r="E93" s="177"/>
      <c r="F93" s="177"/>
      <c r="G93" s="177"/>
    </row>
    <row r="94" spans="2:7" x14ac:dyDescent="0.25">
      <c r="B94" s="177"/>
      <c r="C94" s="177"/>
      <c r="D94" s="177"/>
      <c r="E94" s="177"/>
      <c r="F94" s="177"/>
      <c r="G94" s="177"/>
    </row>
    <row r="95" spans="2:7" x14ac:dyDescent="0.25">
      <c r="B95" s="177"/>
      <c r="C95" s="177"/>
      <c r="D95" s="177"/>
      <c r="E95" s="177"/>
      <c r="F95" s="177"/>
      <c r="G95" s="177"/>
    </row>
    <row r="96" spans="2:7" x14ac:dyDescent="0.25">
      <c r="B96" s="177"/>
      <c r="C96" s="177"/>
      <c r="D96" s="177"/>
      <c r="E96" s="177"/>
      <c r="F96" s="177"/>
      <c r="G96" s="177"/>
    </row>
    <row r="97" spans="2:7" x14ac:dyDescent="0.25">
      <c r="B97" s="177"/>
      <c r="C97" s="177"/>
      <c r="D97" s="177"/>
      <c r="E97" s="177"/>
      <c r="F97" s="177"/>
      <c r="G97" s="177"/>
    </row>
    <row r="98" spans="2:7" x14ac:dyDescent="0.25">
      <c r="B98" s="177"/>
      <c r="C98" s="177"/>
      <c r="D98" s="177"/>
      <c r="E98" s="177"/>
      <c r="F98" s="177"/>
      <c r="G98" s="177"/>
    </row>
    <row r="99" spans="2:7" x14ac:dyDescent="0.25">
      <c r="B99" s="177"/>
      <c r="C99" s="177"/>
      <c r="D99" s="177"/>
      <c r="E99" s="177"/>
      <c r="F99" s="177"/>
      <c r="G99" s="177"/>
    </row>
    <row r="100" spans="2:7" x14ac:dyDescent="0.25">
      <c r="B100" s="177"/>
      <c r="C100" s="177"/>
      <c r="D100" s="177"/>
      <c r="E100" s="177"/>
      <c r="F100" s="177"/>
      <c r="G100" s="177"/>
    </row>
    <row r="101" spans="2:7" x14ac:dyDescent="0.25">
      <c r="B101" s="177"/>
      <c r="C101" s="177"/>
      <c r="D101" s="177"/>
      <c r="E101" s="177"/>
      <c r="F101" s="177"/>
      <c r="G101" s="177"/>
    </row>
    <row r="102" spans="2:7" x14ac:dyDescent="0.25">
      <c r="B102" s="177"/>
      <c r="C102" s="177"/>
      <c r="D102" s="177"/>
      <c r="E102" s="177"/>
      <c r="F102" s="177"/>
      <c r="G102" s="177"/>
    </row>
    <row r="103" spans="2:7" x14ac:dyDescent="0.25">
      <c r="B103" s="177"/>
      <c r="C103" s="177"/>
      <c r="D103" s="177"/>
      <c r="E103" s="177"/>
      <c r="F103" s="177"/>
      <c r="G103" s="177"/>
    </row>
    <row r="104" spans="2:7" x14ac:dyDescent="0.25">
      <c r="B104" s="177"/>
      <c r="C104" s="177"/>
      <c r="D104" s="177"/>
      <c r="E104" s="177"/>
      <c r="F104" s="177"/>
      <c r="G104" s="177"/>
    </row>
    <row r="105" spans="2:7" x14ac:dyDescent="0.25">
      <c r="B105" s="177"/>
      <c r="C105" s="177"/>
      <c r="D105" s="177"/>
      <c r="E105" s="177"/>
      <c r="F105" s="177"/>
      <c r="G105" s="177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8CF-0BB4-4A45-A1C7-4850A1D8310A}">
  <dimension ref="A1:Z500"/>
  <sheetViews>
    <sheetView workbookViewId="0">
      <selection activeCell="A2" sqref="A2:D2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95" t="s">
        <v>615</v>
      </c>
      <c r="B1" s="196"/>
      <c r="C1" s="196"/>
      <c r="D1" s="197"/>
      <c r="E1" s="136" t="s">
        <v>20</v>
      </c>
      <c r="F1" s="135"/>
      <c r="W1">
        <v>30.126000000000001</v>
      </c>
    </row>
    <row r="2" spans="1:26" ht="20.100000000000001" customHeight="1" x14ac:dyDescent="0.25">
      <c r="A2" s="195" t="s">
        <v>23</v>
      </c>
      <c r="B2" s="196"/>
      <c r="C2" s="196"/>
      <c r="D2" s="197"/>
      <c r="E2" s="136" t="s">
        <v>18</v>
      </c>
      <c r="F2" s="135"/>
    </row>
    <row r="3" spans="1:26" ht="20.100000000000001" customHeight="1" x14ac:dyDescent="0.25">
      <c r="A3" s="195" t="s">
        <v>24</v>
      </c>
      <c r="B3" s="196"/>
      <c r="C3" s="196"/>
      <c r="D3" s="197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488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31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66</v>
      </c>
      <c r="B11" s="149">
        <f>'SO 31599'!L20</f>
        <v>0</v>
      </c>
      <c r="C11" s="149">
        <f>'SO 31599'!M20</f>
        <v>0</v>
      </c>
      <c r="D11" s="149">
        <f>'SO 31599'!I20</f>
        <v>0</v>
      </c>
      <c r="E11" s="150">
        <f>'SO 31599'!S20</f>
        <v>0</v>
      </c>
      <c r="F11" s="150">
        <f>'SO 31599'!V20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67</v>
      </c>
      <c r="B12" s="149">
        <f>'SO 31599'!L33</f>
        <v>0</v>
      </c>
      <c r="C12" s="149">
        <f>'SO 31599'!M33</f>
        <v>0</v>
      </c>
      <c r="D12" s="149">
        <f>'SO 31599'!I33</f>
        <v>0</v>
      </c>
      <c r="E12" s="150">
        <f>'SO 31599'!S33</f>
        <v>54.76</v>
      </c>
      <c r="F12" s="150">
        <f>'SO 31599'!V33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68</v>
      </c>
      <c r="B13" s="149">
        <f>'SO 31599'!L51</f>
        <v>0</v>
      </c>
      <c r="C13" s="149">
        <f>'SO 31599'!M51</f>
        <v>0</v>
      </c>
      <c r="D13" s="149">
        <f>'SO 31599'!I51</f>
        <v>0</v>
      </c>
      <c r="E13" s="150">
        <f>'SO 31599'!S51</f>
        <v>36.409999999999997</v>
      </c>
      <c r="F13" s="150">
        <f>'SO 31599'!V51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69</v>
      </c>
      <c r="B14" s="149">
        <f>'SO 31599'!L75</f>
        <v>0</v>
      </c>
      <c r="C14" s="149">
        <f>'SO 31599'!M75</f>
        <v>0</v>
      </c>
      <c r="D14" s="149">
        <f>'SO 31599'!I75</f>
        <v>0</v>
      </c>
      <c r="E14" s="150">
        <f>'SO 31599'!S75</f>
        <v>170.36</v>
      </c>
      <c r="F14" s="150">
        <f>'SO 31599'!V75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70</v>
      </c>
      <c r="B15" s="149">
        <f>'SO 31599'!L105</f>
        <v>0</v>
      </c>
      <c r="C15" s="149">
        <f>'SO 31599'!M105</f>
        <v>0</v>
      </c>
      <c r="D15" s="149">
        <f>'SO 31599'!I105</f>
        <v>0</v>
      </c>
      <c r="E15" s="150">
        <f>'SO 31599'!S105</f>
        <v>3.76</v>
      </c>
      <c r="F15" s="150">
        <f>'SO 31599'!V105</f>
        <v>13.3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71</v>
      </c>
      <c r="B16" s="149">
        <f>'SO 31599'!L109</f>
        <v>0</v>
      </c>
      <c r="C16" s="149">
        <f>'SO 31599'!M109</f>
        <v>0</v>
      </c>
      <c r="D16" s="149">
        <f>'SO 31599'!I109</f>
        <v>0</v>
      </c>
      <c r="E16" s="150">
        <f>'SO 31599'!S109</f>
        <v>0</v>
      </c>
      <c r="F16" s="150">
        <f>'SO 31599'!V109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65</v>
      </c>
      <c r="B17" s="151">
        <f>'SO 31599'!L111</f>
        <v>0</v>
      </c>
      <c r="C17" s="151">
        <f>'SO 31599'!M111</f>
        <v>0</v>
      </c>
      <c r="D17" s="151">
        <f>'SO 31599'!I111</f>
        <v>0</v>
      </c>
      <c r="E17" s="152">
        <f>'SO 31599'!S111</f>
        <v>265.29000000000002</v>
      </c>
      <c r="F17" s="152">
        <f>'SO 31599'!V111</f>
        <v>13.3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72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73</v>
      </c>
      <c r="B20" s="149">
        <f>'SO 31599'!L126</f>
        <v>0</v>
      </c>
      <c r="C20" s="149">
        <f>'SO 31599'!M126</f>
        <v>0</v>
      </c>
      <c r="D20" s="149">
        <f>'SO 31599'!I126</f>
        <v>0</v>
      </c>
      <c r="E20" s="150">
        <f>'SO 31599'!S126</f>
        <v>0.49</v>
      </c>
      <c r="F20" s="150">
        <f>'SO 31599'!V126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489</v>
      </c>
      <c r="B21" s="149">
        <f>'SO 31599'!L132</f>
        <v>0</v>
      </c>
      <c r="C21" s="149">
        <f>'SO 31599'!M132</f>
        <v>0</v>
      </c>
      <c r="D21" s="149">
        <f>'SO 31599'!I132</f>
        <v>0</v>
      </c>
      <c r="E21" s="150">
        <f>'SO 31599'!S132</f>
        <v>0</v>
      </c>
      <c r="F21" s="150">
        <f>'SO 31599'!V132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48" t="s">
        <v>74</v>
      </c>
      <c r="B22" s="149">
        <f>'SO 31599'!L136</f>
        <v>0</v>
      </c>
      <c r="C22" s="149">
        <f>'SO 31599'!M136</f>
        <v>0</v>
      </c>
      <c r="D22" s="149">
        <f>'SO 31599'!I136</f>
        <v>0</v>
      </c>
      <c r="E22" s="150">
        <f>'SO 31599'!S136</f>
        <v>0</v>
      </c>
      <c r="F22" s="150">
        <f>'SO 31599'!V136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148" t="s">
        <v>366</v>
      </c>
      <c r="B23" s="149">
        <f>'SO 31599'!L140</f>
        <v>0</v>
      </c>
      <c r="C23" s="149">
        <f>'SO 31599'!M140</f>
        <v>0</v>
      </c>
      <c r="D23" s="149">
        <f>'SO 31599'!I140</f>
        <v>0</v>
      </c>
      <c r="E23" s="150">
        <f>'SO 31599'!S140</f>
        <v>0</v>
      </c>
      <c r="F23" s="150">
        <f>'SO 31599'!V140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367</v>
      </c>
      <c r="B24" s="149">
        <f>'SO 31599'!L145</f>
        <v>0</v>
      </c>
      <c r="C24" s="149">
        <f>'SO 31599'!M145</f>
        <v>0</v>
      </c>
      <c r="D24" s="149">
        <f>'SO 31599'!I145</f>
        <v>0</v>
      </c>
      <c r="E24" s="150">
        <f>'SO 31599'!S145</f>
        <v>0.08</v>
      </c>
      <c r="F24" s="150">
        <f>'SO 31599'!V145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148" t="s">
        <v>368</v>
      </c>
      <c r="B25" s="149">
        <f>'SO 31599'!L151</f>
        <v>0</v>
      </c>
      <c r="C25" s="149">
        <f>'SO 31599'!M151</f>
        <v>0</v>
      </c>
      <c r="D25" s="149">
        <f>'SO 31599'!I151</f>
        <v>0</v>
      </c>
      <c r="E25" s="150">
        <f>'SO 31599'!S151</f>
        <v>0.01</v>
      </c>
      <c r="F25" s="150">
        <f>'SO 31599'!V151</f>
        <v>0.02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48" t="s">
        <v>75</v>
      </c>
      <c r="B26" s="149">
        <f>'SO 31599'!L162</f>
        <v>0</v>
      </c>
      <c r="C26" s="149">
        <f>'SO 31599'!M162</f>
        <v>0</v>
      </c>
      <c r="D26" s="149">
        <f>'SO 31599'!I162</f>
        <v>0</v>
      </c>
      <c r="E26" s="150">
        <f>'SO 31599'!S162</f>
        <v>0.56999999999999995</v>
      </c>
      <c r="F26" s="150">
        <f>'SO 31599'!V162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25">
      <c r="A27" s="148" t="s">
        <v>76</v>
      </c>
      <c r="B27" s="149">
        <f>'SO 31599'!L171</f>
        <v>0</v>
      </c>
      <c r="C27" s="149">
        <f>'SO 31599'!M171</f>
        <v>0</v>
      </c>
      <c r="D27" s="149">
        <f>'SO 31599'!I171</f>
        <v>0</v>
      </c>
      <c r="E27" s="150">
        <f>'SO 31599'!S171</f>
        <v>0.91</v>
      </c>
      <c r="F27" s="150">
        <f>'SO 31599'!V171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48" t="s">
        <v>77</v>
      </c>
      <c r="B28" s="149">
        <f>'SO 31599'!L179</f>
        <v>0</v>
      </c>
      <c r="C28" s="149">
        <f>'SO 31599'!M179</f>
        <v>0</v>
      </c>
      <c r="D28" s="149">
        <f>'SO 31599'!I179</f>
        <v>0</v>
      </c>
      <c r="E28" s="150">
        <f>'SO 31599'!S179</f>
        <v>1.99</v>
      </c>
      <c r="F28" s="150">
        <f>'SO 31599'!V179</f>
        <v>0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25">
      <c r="A29" s="148" t="s">
        <v>78</v>
      </c>
      <c r="B29" s="149">
        <f>'SO 31599'!L192</f>
        <v>0</v>
      </c>
      <c r="C29" s="149">
        <f>'SO 31599'!M192</f>
        <v>0</v>
      </c>
      <c r="D29" s="149">
        <f>'SO 31599'!I192</f>
        <v>0</v>
      </c>
      <c r="E29" s="150">
        <f>'SO 31599'!S192</f>
        <v>0.44</v>
      </c>
      <c r="F29" s="150">
        <f>'SO 31599'!V192</f>
        <v>0.03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x14ac:dyDescent="0.25">
      <c r="A30" s="148" t="s">
        <v>79</v>
      </c>
      <c r="B30" s="149">
        <f>'SO 31599'!L198</f>
        <v>0</v>
      </c>
      <c r="C30" s="149">
        <f>'SO 31599'!M198</f>
        <v>0</v>
      </c>
      <c r="D30" s="149">
        <f>'SO 31599'!I198</f>
        <v>0</v>
      </c>
      <c r="E30" s="150">
        <f>'SO 31599'!S198</f>
        <v>3.15</v>
      </c>
      <c r="F30" s="150">
        <f>'SO 31599'!V198</f>
        <v>0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x14ac:dyDescent="0.25">
      <c r="A31" s="148" t="s">
        <v>81</v>
      </c>
      <c r="B31" s="149">
        <f>'SO 31599'!L203</f>
        <v>0</v>
      </c>
      <c r="C31" s="149">
        <f>'SO 31599'!M203</f>
        <v>0</v>
      </c>
      <c r="D31" s="149">
        <f>'SO 31599'!I203</f>
        <v>0</v>
      </c>
      <c r="E31" s="150">
        <f>'SO 31599'!S203</f>
        <v>0.22</v>
      </c>
      <c r="F31" s="150">
        <f>'SO 31599'!V203</f>
        <v>0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x14ac:dyDescent="0.25">
      <c r="A32" s="2" t="s">
        <v>72</v>
      </c>
      <c r="B32" s="151">
        <f>'SO 31599'!L205</f>
        <v>0</v>
      </c>
      <c r="C32" s="151">
        <f>'SO 31599'!M205</f>
        <v>0</v>
      </c>
      <c r="D32" s="151">
        <f>'SO 31599'!I205</f>
        <v>0</v>
      </c>
      <c r="E32" s="152">
        <f>'SO 31599'!S205</f>
        <v>7.86</v>
      </c>
      <c r="F32" s="152">
        <f>'SO 31599'!V205</f>
        <v>0.05</v>
      </c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x14ac:dyDescent="0.25">
      <c r="A33" s="1"/>
      <c r="B33" s="141"/>
      <c r="C33" s="141"/>
      <c r="D33" s="141"/>
      <c r="E33" s="140"/>
      <c r="F33" s="140"/>
    </row>
    <row r="34" spans="1:26" x14ac:dyDescent="0.25">
      <c r="A34" s="2" t="s">
        <v>82</v>
      </c>
      <c r="B34" s="151"/>
      <c r="C34" s="149"/>
      <c r="D34" s="149"/>
      <c r="E34" s="150"/>
      <c r="F34" s="150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x14ac:dyDescent="0.25">
      <c r="A35" s="148" t="s">
        <v>83</v>
      </c>
      <c r="B35" s="149">
        <f>'SO 31599'!L210</f>
        <v>0</v>
      </c>
      <c r="C35" s="149">
        <f>'SO 31599'!M210</f>
        <v>0</v>
      </c>
      <c r="D35" s="149">
        <f>'SO 31599'!I210</f>
        <v>0</v>
      </c>
      <c r="E35" s="150">
        <f>'SO 31599'!S210</f>
        <v>0</v>
      </c>
      <c r="F35" s="150">
        <f>'SO 31599'!V210</f>
        <v>0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x14ac:dyDescent="0.25">
      <c r="A36" s="2" t="s">
        <v>82</v>
      </c>
      <c r="B36" s="151">
        <f>'SO 31599'!L212</f>
        <v>0</v>
      </c>
      <c r="C36" s="151">
        <f>'SO 31599'!M212</f>
        <v>0</v>
      </c>
      <c r="D36" s="151">
        <f>'SO 31599'!I212</f>
        <v>0</v>
      </c>
      <c r="E36" s="152">
        <f>'SO 31599'!S212</f>
        <v>0</v>
      </c>
      <c r="F36" s="152">
        <f>'SO 31599'!V212</f>
        <v>0</v>
      </c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x14ac:dyDescent="0.25">
      <c r="A37" s="1"/>
      <c r="B37" s="141"/>
      <c r="C37" s="141"/>
      <c r="D37" s="141"/>
      <c r="E37" s="140"/>
      <c r="F37" s="140"/>
    </row>
    <row r="38" spans="1:26" x14ac:dyDescent="0.25">
      <c r="A38" s="2" t="s">
        <v>84</v>
      </c>
      <c r="B38" s="151">
        <f>'SO 31599'!L213</f>
        <v>0</v>
      </c>
      <c r="C38" s="151">
        <f>'SO 31599'!M213</f>
        <v>0</v>
      </c>
      <c r="D38" s="151">
        <f>'SO 31599'!I213</f>
        <v>0</v>
      </c>
      <c r="E38" s="152">
        <f>'SO 31599'!S213</f>
        <v>273.14999999999998</v>
      </c>
      <c r="F38" s="152">
        <f>'SO 31599'!V213</f>
        <v>13.35</v>
      </c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</row>
    <row r="39" spans="1:26" x14ac:dyDescent="0.25">
      <c r="A39" s="1"/>
      <c r="B39" s="141"/>
      <c r="C39" s="141"/>
      <c r="D39" s="141"/>
      <c r="E39" s="140"/>
      <c r="F39" s="140"/>
    </row>
    <row r="40" spans="1:26" x14ac:dyDescent="0.25">
      <c r="A40" s="1"/>
      <c r="B40" s="141"/>
      <c r="C40" s="141"/>
      <c r="D40" s="141"/>
      <c r="E40" s="140"/>
      <c r="F40" s="140"/>
    </row>
    <row r="41" spans="1:26" x14ac:dyDescent="0.25">
      <c r="A41" s="1"/>
      <c r="B41" s="141"/>
      <c r="C41" s="141"/>
      <c r="D41" s="141"/>
      <c r="E41" s="140"/>
      <c r="F41" s="140"/>
    </row>
    <row r="42" spans="1:26" x14ac:dyDescent="0.25">
      <c r="A42" s="1"/>
      <c r="B42" s="141"/>
      <c r="C42" s="141"/>
      <c r="D42" s="141"/>
      <c r="E42" s="140"/>
      <c r="F42" s="140"/>
    </row>
    <row r="43" spans="1:26" x14ac:dyDescent="0.25">
      <c r="A43" s="1"/>
      <c r="B43" s="141"/>
      <c r="C43" s="141"/>
      <c r="D43" s="141"/>
      <c r="E43" s="140"/>
      <c r="F43" s="140"/>
    </row>
    <row r="44" spans="1:26" x14ac:dyDescent="0.25">
      <c r="A44" s="1"/>
      <c r="B44" s="141"/>
      <c r="C44" s="141"/>
      <c r="D44" s="141"/>
      <c r="E44" s="140"/>
      <c r="F44" s="140"/>
    </row>
    <row r="45" spans="1:26" x14ac:dyDescent="0.25">
      <c r="A45" s="1"/>
      <c r="B45" s="141"/>
      <c r="C45" s="141"/>
      <c r="D45" s="141"/>
      <c r="E45" s="140"/>
      <c r="F45" s="140"/>
    </row>
    <row r="46" spans="1:26" x14ac:dyDescent="0.25">
      <c r="A46" s="1"/>
      <c r="B46" s="141"/>
      <c r="C46" s="141"/>
      <c r="D46" s="141"/>
      <c r="E46" s="140"/>
      <c r="F46" s="140"/>
    </row>
    <row r="47" spans="1:26" x14ac:dyDescent="0.25">
      <c r="A47" s="1"/>
      <c r="B47" s="141"/>
      <c r="C47" s="141"/>
      <c r="D47" s="141"/>
      <c r="E47" s="140"/>
      <c r="F47" s="140"/>
    </row>
    <row r="48" spans="1:2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41"/>
      <c r="C76" s="141"/>
      <c r="D76" s="141"/>
      <c r="E76" s="140"/>
      <c r="F76" s="140"/>
    </row>
    <row r="77" spans="1:6" x14ac:dyDescent="0.25">
      <c r="A77" s="1"/>
      <c r="B77" s="141"/>
      <c r="C77" s="141"/>
      <c r="D77" s="141"/>
      <c r="E77" s="140"/>
      <c r="F77" s="140"/>
    </row>
    <row r="78" spans="1:6" x14ac:dyDescent="0.25">
      <c r="A78" s="1"/>
      <c r="B78" s="141"/>
      <c r="C78" s="141"/>
      <c r="D78" s="141"/>
      <c r="E78" s="140"/>
      <c r="F78" s="140"/>
    </row>
    <row r="79" spans="1:6" x14ac:dyDescent="0.25">
      <c r="A79" s="1"/>
      <c r="B79" s="141"/>
      <c r="C79" s="141"/>
      <c r="D79" s="141"/>
      <c r="E79" s="140"/>
      <c r="F79" s="140"/>
    </row>
    <row r="80" spans="1:6" x14ac:dyDescent="0.25">
      <c r="A80" s="1"/>
      <c r="B80" s="141"/>
      <c r="C80" s="141"/>
      <c r="D80" s="141"/>
      <c r="E80" s="140"/>
      <c r="F80" s="140"/>
    </row>
    <row r="81" spans="1:6" x14ac:dyDescent="0.25">
      <c r="A81" s="1"/>
      <c r="B81" s="141"/>
      <c r="C81" s="141"/>
      <c r="D81" s="141"/>
      <c r="E81" s="140"/>
      <c r="F81" s="140"/>
    </row>
    <row r="82" spans="1:6" x14ac:dyDescent="0.25">
      <c r="A82" s="1"/>
      <c r="B82" s="141"/>
      <c r="C82" s="141"/>
      <c r="D82" s="141"/>
      <c r="E82" s="140"/>
      <c r="F82" s="140"/>
    </row>
    <row r="83" spans="1:6" x14ac:dyDescent="0.25">
      <c r="A83" s="1"/>
      <c r="B83" s="141"/>
      <c r="C83" s="141"/>
      <c r="D83" s="141"/>
      <c r="E83" s="140"/>
      <c r="F83" s="140"/>
    </row>
    <row r="84" spans="1:6" x14ac:dyDescent="0.25">
      <c r="A84" s="1"/>
      <c r="B84" s="141"/>
      <c r="C84" s="141"/>
      <c r="D84" s="141"/>
      <c r="E84" s="140"/>
      <c r="F84" s="140"/>
    </row>
    <row r="85" spans="1:6" x14ac:dyDescent="0.25">
      <c r="A85" s="1"/>
      <c r="B85" s="141"/>
      <c r="C85" s="141"/>
      <c r="D85" s="141"/>
      <c r="E85" s="140"/>
      <c r="F85" s="140"/>
    </row>
    <row r="86" spans="1:6" x14ac:dyDescent="0.25">
      <c r="A86" s="1"/>
      <c r="B86" s="141"/>
      <c r="C86" s="141"/>
      <c r="D86" s="141"/>
      <c r="E86" s="140"/>
      <c r="F86" s="140"/>
    </row>
    <row r="87" spans="1:6" x14ac:dyDescent="0.25">
      <c r="A87" s="1"/>
      <c r="B87" s="141"/>
      <c r="C87" s="141"/>
      <c r="D87" s="141"/>
      <c r="E87" s="140"/>
      <c r="F87" s="140"/>
    </row>
    <row r="88" spans="1:6" x14ac:dyDescent="0.25">
      <c r="A88" s="1"/>
      <c r="B88" s="141"/>
      <c r="C88" s="141"/>
      <c r="D88" s="141"/>
      <c r="E88" s="140"/>
      <c r="F88" s="140"/>
    </row>
    <row r="89" spans="1:6" x14ac:dyDescent="0.25">
      <c r="A89" s="1"/>
      <c r="B89" s="141"/>
      <c r="C89" s="141"/>
      <c r="D89" s="141"/>
      <c r="E89" s="140"/>
      <c r="F89" s="140"/>
    </row>
    <row r="90" spans="1:6" x14ac:dyDescent="0.25">
      <c r="A90" s="1"/>
      <c r="B90" s="141"/>
      <c r="C90" s="141"/>
      <c r="D90" s="141"/>
      <c r="E90" s="140"/>
      <c r="F90" s="140"/>
    </row>
    <row r="91" spans="1:6" x14ac:dyDescent="0.25">
      <c r="A91" s="1"/>
      <c r="B91" s="141"/>
      <c r="C91" s="141"/>
      <c r="D91" s="141"/>
      <c r="E91" s="140"/>
      <c r="F91" s="140"/>
    </row>
    <row r="92" spans="1:6" x14ac:dyDescent="0.25">
      <c r="A92" s="1"/>
      <c r="B92" s="141"/>
      <c r="C92" s="141"/>
      <c r="D92" s="141"/>
      <c r="E92" s="140"/>
      <c r="F92" s="140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5CC7-28E1-4A68-B278-621F3BDF6012}">
  <dimension ref="A1:AA213"/>
  <sheetViews>
    <sheetView workbookViewId="0">
      <pane ySplit="8" topLeftCell="A9" activePane="bottomLeft" state="frozen"/>
      <selection pane="bottomLeft" activeCell="G210" sqref="G21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6"/>
      <c r="B1" s="198" t="s">
        <v>615</v>
      </c>
      <c r="C1" s="199"/>
      <c r="D1" s="199"/>
      <c r="E1" s="199"/>
      <c r="F1" s="199"/>
      <c r="G1" s="199"/>
      <c r="H1" s="200"/>
      <c r="I1" s="157" t="s">
        <v>20</v>
      </c>
      <c r="J1" s="156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6"/>
      <c r="B2" s="198" t="s">
        <v>23</v>
      </c>
      <c r="C2" s="199"/>
      <c r="D2" s="199"/>
      <c r="E2" s="199"/>
      <c r="F2" s="199"/>
      <c r="G2" s="199"/>
      <c r="H2" s="200"/>
      <c r="I2" s="157" t="s">
        <v>18</v>
      </c>
      <c r="J2" s="156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6"/>
      <c r="B3" s="198" t="s">
        <v>24</v>
      </c>
      <c r="C3" s="199"/>
      <c r="D3" s="199"/>
      <c r="E3" s="199"/>
      <c r="F3" s="199"/>
      <c r="G3" s="199"/>
      <c r="H3" s="200"/>
      <c r="I3" s="157" t="s">
        <v>95</v>
      </c>
      <c r="J3" s="156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 x14ac:dyDescent="0.25">
      <c r="A4" s="3"/>
      <c r="B4" s="5" t="s">
        <v>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488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5.75" x14ac:dyDescent="0.25">
      <c r="A8" s="159" t="s">
        <v>85</v>
      </c>
      <c r="B8" s="159" t="s">
        <v>86</v>
      </c>
      <c r="C8" s="159" t="s">
        <v>87</v>
      </c>
      <c r="D8" s="159" t="s">
        <v>88</v>
      </c>
      <c r="E8" s="159" t="s">
        <v>89</v>
      </c>
      <c r="F8" s="159" t="s">
        <v>90</v>
      </c>
      <c r="G8" s="159" t="s">
        <v>54</v>
      </c>
      <c r="H8" s="159" t="s">
        <v>55</v>
      </c>
      <c r="I8" s="159" t="s">
        <v>91</v>
      </c>
      <c r="J8" s="159"/>
      <c r="K8" s="159"/>
      <c r="L8" s="159"/>
      <c r="M8" s="159"/>
      <c r="N8" s="159"/>
      <c r="O8" s="159"/>
      <c r="P8" s="159" t="s">
        <v>92</v>
      </c>
      <c r="Q8" s="153"/>
      <c r="R8" s="153"/>
      <c r="S8" s="159" t="s">
        <v>93</v>
      </c>
      <c r="T8" s="155"/>
      <c r="U8" s="155"/>
      <c r="V8" s="159" t="s">
        <v>94</v>
      </c>
      <c r="W8" s="154"/>
      <c r="X8" s="154"/>
      <c r="Y8" s="154"/>
      <c r="Z8" s="154"/>
    </row>
    <row r="9" spans="1:26" x14ac:dyDescent="0.25">
      <c r="A9" s="142"/>
      <c r="B9" s="142"/>
      <c r="C9" s="160"/>
      <c r="D9" s="146" t="s">
        <v>65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48"/>
      <c r="D10" s="148" t="s">
        <v>66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6"/>
      <c r="B11" s="163" t="s">
        <v>97</v>
      </c>
      <c r="C11" s="167" t="s">
        <v>490</v>
      </c>
      <c r="D11" s="163" t="s">
        <v>491</v>
      </c>
      <c r="E11" s="163" t="s">
        <v>100</v>
      </c>
      <c r="F11" s="164">
        <v>2.7879999999999998</v>
      </c>
      <c r="G11" s="165">
        <v>0</v>
      </c>
      <c r="H11" s="165">
        <v>0</v>
      </c>
      <c r="I11" s="165">
        <f t="shared" ref="I11:I19" si="0">ROUND(F11*(G11+H11),2)</f>
        <v>0</v>
      </c>
      <c r="J11" s="163">
        <f t="shared" ref="J11:J19" si="1">ROUND(F11*(N11),2)</f>
        <v>46.67</v>
      </c>
      <c r="K11" s="1">
        <f t="shared" ref="K11:K19" si="2">ROUND(F11*(O11),2)</f>
        <v>0</v>
      </c>
      <c r="L11" s="1">
        <f t="shared" ref="L11:L19" si="3">ROUND(F11*(G11),2)</f>
        <v>0</v>
      </c>
      <c r="M11" s="1">
        <f t="shared" ref="M11:M19" si="4">ROUND(F11*(H11),2)</f>
        <v>0</v>
      </c>
      <c r="N11" s="1">
        <v>16.739999999999998</v>
      </c>
      <c r="O11" s="1"/>
      <c r="P11" s="158"/>
      <c r="Q11" s="158"/>
      <c r="R11" s="158"/>
      <c r="S11" s="148"/>
      <c r="V11" s="162"/>
      <c r="Z11">
        <v>0</v>
      </c>
    </row>
    <row r="12" spans="1:26" ht="24.95" customHeight="1" x14ac:dyDescent="0.25">
      <c r="A12" s="166"/>
      <c r="B12" s="163" t="s">
        <v>97</v>
      </c>
      <c r="C12" s="167" t="s">
        <v>101</v>
      </c>
      <c r="D12" s="163" t="s">
        <v>102</v>
      </c>
      <c r="E12" s="163" t="s">
        <v>100</v>
      </c>
      <c r="F12" s="164">
        <v>9.2929999999999993</v>
      </c>
      <c r="G12" s="165">
        <v>0</v>
      </c>
      <c r="H12" s="165">
        <v>0</v>
      </c>
      <c r="I12" s="165">
        <f t="shared" si="0"/>
        <v>0</v>
      </c>
      <c r="J12" s="163">
        <f t="shared" si="1"/>
        <v>237.06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25.51</v>
      </c>
      <c r="O12" s="1"/>
      <c r="P12" s="158"/>
      <c r="Q12" s="158"/>
      <c r="R12" s="158"/>
      <c r="S12" s="148"/>
      <c r="V12" s="162"/>
      <c r="Z12">
        <v>0</v>
      </c>
    </row>
    <row r="13" spans="1:26" ht="24.95" customHeight="1" x14ac:dyDescent="0.25">
      <c r="A13" s="166"/>
      <c r="B13" s="163" t="s">
        <v>97</v>
      </c>
      <c r="C13" s="167" t="s">
        <v>103</v>
      </c>
      <c r="D13" s="163" t="s">
        <v>104</v>
      </c>
      <c r="E13" s="163" t="s">
        <v>100</v>
      </c>
      <c r="F13" s="164">
        <v>2.7879999999999998</v>
      </c>
      <c r="G13" s="165">
        <v>0</v>
      </c>
      <c r="H13" s="165">
        <v>0</v>
      </c>
      <c r="I13" s="165">
        <f t="shared" si="0"/>
        <v>0</v>
      </c>
      <c r="J13" s="163">
        <f t="shared" si="1"/>
        <v>20.100000000000001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7.21</v>
      </c>
      <c r="O13" s="1"/>
      <c r="P13" s="158"/>
      <c r="Q13" s="158"/>
      <c r="R13" s="158"/>
      <c r="S13" s="148"/>
      <c r="V13" s="162"/>
      <c r="Z13">
        <v>0</v>
      </c>
    </row>
    <row r="14" spans="1:26" ht="24.95" customHeight="1" x14ac:dyDescent="0.25">
      <c r="A14" s="166"/>
      <c r="B14" s="163" t="s">
        <v>97</v>
      </c>
      <c r="C14" s="167" t="s">
        <v>105</v>
      </c>
      <c r="D14" s="163" t="s">
        <v>106</v>
      </c>
      <c r="E14" s="163" t="s">
        <v>100</v>
      </c>
      <c r="F14" s="164">
        <v>12.081</v>
      </c>
      <c r="G14" s="165">
        <v>0</v>
      </c>
      <c r="H14" s="165">
        <v>0</v>
      </c>
      <c r="I14" s="165">
        <f t="shared" si="0"/>
        <v>0</v>
      </c>
      <c r="J14" s="163">
        <f t="shared" si="1"/>
        <v>23.44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1.94</v>
      </c>
      <c r="O14" s="1"/>
      <c r="P14" s="158"/>
      <c r="Q14" s="158"/>
      <c r="R14" s="158"/>
      <c r="S14" s="148"/>
      <c r="V14" s="162"/>
      <c r="Z14">
        <v>0</v>
      </c>
    </row>
    <row r="15" spans="1:26" ht="24.95" customHeight="1" x14ac:dyDescent="0.25">
      <c r="A15" s="166"/>
      <c r="B15" s="163" t="s">
        <v>107</v>
      </c>
      <c r="C15" s="167" t="s">
        <v>108</v>
      </c>
      <c r="D15" s="163" t="s">
        <v>109</v>
      </c>
      <c r="E15" s="163" t="s">
        <v>100</v>
      </c>
      <c r="F15" s="164">
        <v>12.081</v>
      </c>
      <c r="G15" s="165">
        <v>0</v>
      </c>
      <c r="H15" s="165">
        <v>0</v>
      </c>
      <c r="I15" s="165">
        <f t="shared" si="0"/>
        <v>0</v>
      </c>
      <c r="J15" s="163">
        <f t="shared" si="1"/>
        <v>119.24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9.8699999999999992</v>
      </c>
      <c r="O15" s="1"/>
      <c r="P15" s="158"/>
      <c r="Q15" s="158"/>
      <c r="R15" s="158"/>
      <c r="S15" s="148"/>
      <c r="V15" s="162"/>
      <c r="Z15">
        <v>0</v>
      </c>
    </row>
    <row r="16" spans="1:26" ht="24.95" customHeight="1" x14ac:dyDescent="0.25">
      <c r="A16" s="166"/>
      <c r="B16" s="163" t="s">
        <v>97</v>
      </c>
      <c r="C16" s="167" t="s">
        <v>110</v>
      </c>
      <c r="D16" s="163" t="s">
        <v>111</v>
      </c>
      <c r="E16" s="163" t="s">
        <v>100</v>
      </c>
      <c r="F16" s="164">
        <v>12.081</v>
      </c>
      <c r="G16" s="165">
        <v>0</v>
      </c>
      <c r="H16" s="165">
        <v>0</v>
      </c>
      <c r="I16" s="165">
        <f t="shared" si="0"/>
        <v>0</v>
      </c>
      <c r="J16" s="163">
        <f t="shared" si="1"/>
        <v>49.53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4.0999999999999996</v>
      </c>
      <c r="O16" s="1"/>
      <c r="P16" s="158"/>
      <c r="Q16" s="158"/>
      <c r="R16" s="158"/>
      <c r="S16" s="148"/>
      <c r="V16" s="162"/>
      <c r="Z16">
        <v>0</v>
      </c>
    </row>
    <row r="17" spans="1:26" ht="24.95" customHeight="1" x14ac:dyDescent="0.25">
      <c r="A17" s="166"/>
      <c r="B17" s="163" t="s">
        <v>97</v>
      </c>
      <c r="C17" s="167" t="s">
        <v>112</v>
      </c>
      <c r="D17" s="163" t="s">
        <v>113</v>
      </c>
      <c r="E17" s="163" t="s">
        <v>100</v>
      </c>
      <c r="F17" s="164">
        <v>12.081</v>
      </c>
      <c r="G17" s="165">
        <v>0</v>
      </c>
      <c r="H17" s="165">
        <v>0</v>
      </c>
      <c r="I17" s="165">
        <f t="shared" si="0"/>
        <v>0</v>
      </c>
      <c r="J17" s="163">
        <f t="shared" si="1"/>
        <v>83.48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6.91</v>
      </c>
      <c r="O17" s="1"/>
      <c r="P17" s="158"/>
      <c r="Q17" s="158"/>
      <c r="R17" s="158"/>
      <c r="S17" s="148"/>
      <c r="V17" s="162"/>
      <c r="Z17">
        <v>0</v>
      </c>
    </row>
    <row r="18" spans="1:26" ht="24.95" customHeight="1" x14ac:dyDescent="0.25">
      <c r="A18" s="166"/>
      <c r="B18" s="163" t="s">
        <v>97</v>
      </c>
      <c r="C18" s="167" t="s">
        <v>114</v>
      </c>
      <c r="D18" s="163" t="s">
        <v>115</v>
      </c>
      <c r="E18" s="163" t="s">
        <v>100</v>
      </c>
      <c r="F18" s="164">
        <v>12.081</v>
      </c>
      <c r="G18" s="165">
        <v>0</v>
      </c>
      <c r="H18" s="165">
        <v>0</v>
      </c>
      <c r="I18" s="165">
        <f t="shared" si="0"/>
        <v>0</v>
      </c>
      <c r="J18" s="163">
        <f t="shared" si="1"/>
        <v>10.39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0.86</v>
      </c>
      <c r="O18" s="1"/>
      <c r="P18" s="158"/>
      <c r="Q18" s="158"/>
      <c r="R18" s="158"/>
      <c r="S18" s="148"/>
      <c r="V18" s="162"/>
      <c r="Z18">
        <v>0</v>
      </c>
    </row>
    <row r="19" spans="1:26" ht="24.95" customHeight="1" x14ac:dyDescent="0.25">
      <c r="A19" s="166"/>
      <c r="B19" s="163" t="s">
        <v>97</v>
      </c>
      <c r="C19" s="167" t="s">
        <v>116</v>
      </c>
      <c r="D19" s="163" t="s">
        <v>117</v>
      </c>
      <c r="E19" s="163" t="s">
        <v>118</v>
      </c>
      <c r="F19" s="164">
        <v>9.6649999999999991</v>
      </c>
      <c r="G19" s="165">
        <v>0</v>
      </c>
      <c r="H19" s="165">
        <v>0</v>
      </c>
      <c r="I19" s="165">
        <f t="shared" si="0"/>
        <v>0</v>
      </c>
      <c r="J19" s="163">
        <f t="shared" si="1"/>
        <v>144.97999999999999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15</v>
      </c>
      <c r="O19" s="1"/>
      <c r="P19" s="158"/>
      <c r="Q19" s="158"/>
      <c r="R19" s="158"/>
      <c r="S19" s="148"/>
      <c r="V19" s="162"/>
      <c r="Z19">
        <v>0</v>
      </c>
    </row>
    <row r="20" spans="1:26" x14ac:dyDescent="0.25">
      <c r="A20" s="148"/>
      <c r="B20" s="148"/>
      <c r="C20" s="148"/>
      <c r="D20" s="148" t="s">
        <v>66</v>
      </c>
      <c r="E20" s="148"/>
      <c r="F20" s="162"/>
      <c r="G20" s="151">
        <f>ROUND((SUM(L10:L19))/1,2)</f>
        <v>0</v>
      </c>
      <c r="H20" s="151">
        <f>ROUND((SUM(M10:M19))/1,2)</f>
        <v>0</v>
      </c>
      <c r="I20" s="151">
        <f>ROUND((SUM(I10:I19))/1,2)</f>
        <v>0</v>
      </c>
      <c r="J20" s="148"/>
      <c r="K20" s="148"/>
      <c r="L20" s="148">
        <f>ROUND((SUM(L10:L19))/1,2)</f>
        <v>0</v>
      </c>
      <c r="M20" s="148">
        <f>ROUND((SUM(M10:M19))/1,2)</f>
        <v>0</v>
      </c>
      <c r="N20" s="148"/>
      <c r="O20" s="148"/>
      <c r="P20" s="168"/>
      <c r="Q20" s="148"/>
      <c r="R20" s="148"/>
      <c r="S20" s="168">
        <f>ROUND((SUM(S10:S19))/1,2)</f>
        <v>0</v>
      </c>
      <c r="T20" s="145"/>
      <c r="U20" s="145"/>
      <c r="V20" s="2">
        <f>ROUND((SUM(V10:V19))/1,2)</f>
        <v>0</v>
      </c>
      <c r="W20" s="145"/>
      <c r="X20" s="145"/>
      <c r="Y20" s="145"/>
      <c r="Z20" s="145"/>
    </row>
    <row r="21" spans="1:26" x14ac:dyDescent="0.25">
      <c r="A21" s="1"/>
      <c r="B21" s="1"/>
      <c r="C21" s="1"/>
      <c r="D21" s="1"/>
      <c r="E21" s="1"/>
      <c r="F21" s="158"/>
      <c r="G21" s="141"/>
      <c r="H21" s="141"/>
      <c r="I21" s="141"/>
      <c r="J21" s="1"/>
      <c r="K21" s="1"/>
      <c r="L21" s="1"/>
      <c r="M21" s="1"/>
      <c r="N21" s="1"/>
      <c r="O21" s="1"/>
      <c r="P21" s="1"/>
      <c r="Q21" s="1"/>
      <c r="R21" s="1"/>
      <c r="S21" s="1"/>
      <c r="V21" s="1"/>
    </row>
    <row r="22" spans="1:26" x14ac:dyDescent="0.25">
      <c r="A22" s="148"/>
      <c r="B22" s="148"/>
      <c r="C22" s="148"/>
      <c r="D22" s="148" t="s">
        <v>67</v>
      </c>
      <c r="E22" s="148"/>
      <c r="F22" s="162"/>
      <c r="G22" s="149"/>
      <c r="H22" s="149"/>
      <c r="I22" s="149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5"/>
      <c r="U22" s="145"/>
      <c r="V22" s="148"/>
      <c r="W22" s="145"/>
      <c r="X22" s="145"/>
      <c r="Y22" s="145"/>
      <c r="Z22" s="145"/>
    </row>
    <row r="23" spans="1:26" ht="24.95" customHeight="1" x14ac:dyDescent="0.25">
      <c r="A23" s="166"/>
      <c r="B23" s="163" t="s">
        <v>119</v>
      </c>
      <c r="C23" s="167" t="s">
        <v>122</v>
      </c>
      <c r="D23" s="163" t="s">
        <v>123</v>
      </c>
      <c r="E23" s="163" t="s">
        <v>100</v>
      </c>
      <c r="F23" s="164">
        <v>14.53</v>
      </c>
      <c r="G23" s="165">
        <v>0</v>
      </c>
      <c r="H23" s="165">
        <v>0</v>
      </c>
      <c r="I23" s="165">
        <f t="shared" ref="I23:I32" si="5">ROUND(F23*(G23+H23),2)</f>
        <v>0</v>
      </c>
      <c r="J23" s="163">
        <f t="shared" ref="J23:J32" si="6">ROUND(F23*(N23),2)</f>
        <v>1692.02</v>
      </c>
      <c r="K23" s="1">
        <f t="shared" ref="K23:K32" si="7">ROUND(F23*(O23),2)</f>
        <v>0</v>
      </c>
      <c r="L23" s="1">
        <f t="shared" ref="L23:L32" si="8">ROUND(F23*(G23),2)</f>
        <v>0</v>
      </c>
      <c r="M23" s="1">
        <f t="shared" ref="M23:M32" si="9">ROUND(F23*(H23),2)</f>
        <v>0</v>
      </c>
      <c r="N23" s="1">
        <v>116.45</v>
      </c>
      <c r="O23" s="1"/>
      <c r="P23" s="162">
        <v>2.19306</v>
      </c>
      <c r="Q23" s="158"/>
      <c r="R23" s="158">
        <v>2.19306</v>
      </c>
      <c r="S23" s="148">
        <f>ROUND(F23*(P23),3)</f>
        <v>31.864999999999998</v>
      </c>
      <c r="V23" s="162"/>
      <c r="Z23">
        <v>0</v>
      </c>
    </row>
    <row r="24" spans="1:26" ht="24.95" customHeight="1" x14ac:dyDescent="0.25">
      <c r="A24" s="166"/>
      <c r="B24" s="163" t="s">
        <v>119</v>
      </c>
      <c r="C24" s="167" t="s">
        <v>124</v>
      </c>
      <c r="D24" s="163" t="s">
        <v>125</v>
      </c>
      <c r="E24" s="163" t="s">
        <v>126</v>
      </c>
      <c r="F24" s="164">
        <v>2.7610000000000001</v>
      </c>
      <c r="G24" s="165">
        <v>0</v>
      </c>
      <c r="H24" s="165">
        <v>0</v>
      </c>
      <c r="I24" s="165">
        <f t="shared" si="5"/>
        <v>0</v>
      </c>
      <c r="J24" s="163">
        <f t="shared" si="6"/>
        <v>35.619999999999997</v>
      </c>
      <c r="K24" s="1">
        <f t="shared" si="7"/>
        <v>0</v>
      </c>
      <c r="L24" s="1">
        <f t="shared" si="8"/>
        <v>0</v>
      </c>
      <c r="M24" s="1">
        <f t="shared" si="9"/>
        <v>0</v>
      </c>
      <c r="N24" s="1">
        <v>12.9</v>
      </c>
      <c r="O24" s="1"/>
      <c r="P24" s="162">
        <v>4.0699999999999998E-3</v>
      </c>
      <c r="Q24" s="158"/>
      <c r="R24" s="158">
        <v>4.0699999999999998E-3</v>
      </c>
      <c r="S24" s="148">
        <f>ROUND(F24*(P24),3)</f>
        <v>1.0999999999999999E-2</v>
      </c>
      <c r="V24" s="162"/>
      <c r="Z24">
        <v>0</v>
      </c>
    </row>
    <row r="25" spans="1:26" ht="24.95" customHeight="1" x14ac:dyDescent="0.25">
      <c r="A25" s="166"/>
      <c r="B25" s="163" t="s">
        <v>119</v>
      </c>
      <c r="C25" s="167" t="s">
        <v>127</v>
      </c>
      <c r="D25" s="163" t="s">
        <v>128</v>
      </c>
      <c r="E25" s="163" t="s">
        <v>126</v>
      </c>
      <c r="F25" s="164">
        <v>2.7610000000000001</v>
      </c>
      <c r="G25" s="165">
        <v>0</v>
      </c>
      <c r="H25" s="165">
        <v>0</v>
      </c>
      <c r="I25" s="165">
        <f t="shared" si="5"/>
        <v>0</v>
      </c>
      <c r="J25" s="163">
        <f t="shared" si="6"/>
        <v>11.9</v>
      </c>
      <c r="K25" s="1">
        <f t="shared" si="7"/>
        <v>0</v>
      </c>
      <c r="L25" s="1">
        <f t="shared" si="8"/>
        <v>0</v>
      </c>
      <c r="M25" s="1">
        <f t="shared" si="9"/>
        <v>0</v>
      </c>
      <c r="N25" s="1">
        <v>4.3099999999999996</v>
      </c>
      <c r="O25" s="1"/>
      <c r="P25" s="158"/>
      <c r="Q25" s="158"/>
      <c r="R25" s="158"/>
      <c r="S25" s="148"/>
      <c r="V25" s="162"/>
      <c r="Z25">
        <v>0</v>
      </c>
    </row>
    <row r="26" spans="1:26" ht="24.95" customHeight="1" x14ac:dyDescent="0.25">
      <c r="A26" s="166"/>
      <c r="B26" s="163" t="s">
        <v>119</v>
      </c>
      <c r="C26" s="167" t="s">
        <v>129</v>
      </c>
      <c r="D26" s="163" t="s">
        <v>130</v>
      </c>
      <c r="E26" s="163" t="s">
        <v>118</v>
      </c>
      <c r="F26" s="164">
        <v>0.65700000000000003</v>
      </c>
      <c r="G26" s="165">
        <v>0</v>
      </c>
      <c r="H26" s="165">
        <v>0</v>
      </c>
      <c r="I26" s="165">
        <f t="shared" si="5"/>
        <v>0</v>
      </c>
      <c r="J26" s="163">
        <f t="shared" si="6"/>
        <v>1004.07</v>
      </c>
      <c r="K26" s="1">
        <f t="shared" si="7"/>
        <v>0</v>
      </c>
      <c r="L26" s="1">
        <f t="shared" si="8"/>
        <v>0</v>
      </c>
      <c r="M26" s="1">
        <f t="shared" si="9"/>
        <v>0</v>
      </c>
      <c r="N26" s="1">
        <v>1528.27</v>
      </c>
      <c r="O26" s="1"/>
      <c r="P26" s="162">
        <v>1.20296</v>
      </c>
      <c r="Q26" s="158"/>
      <c r="R26" s="158">
        <v>1.20296</v>
      </c>
      <c r="S26" s="148">
        <f>ROUND(F26*(P26),3)</f>
        <v>0.79</v>
      </c>
      <c r="V26" s="162"/>
      <c r="Z26">
        <v>0</v>
      </c>
    </row>
    <row r="27" spans="1:26" ht="24.95" customHeight="1" x14ac:dyDescent="0.25">
      <c r="A27" s="166"/>
      <c r="B27" s="163" t="s">
        <v>119</v>
      </c>
      <c r="C27" s="167" t="s">
        <v>131</v>
      </c>
      <c r="D27" s="163" t="s">
        <v>132</v>
      </c>
      <c r="E27" s="163" t="s">
        <v>100</v>
      </c>
      <c r="F27" s="164">
        <v>6.9690000000000003</v>
      </c>
      <c r="G27" s="165">
        <v>0</v>
      </c>
      <c r="H27" s="165">
        <v>0</v>
      </c>
      <c r="I27" s="165">
        <f t="shared" si="5"/>
        <v>0</v>
      </c>
      <c r="J27" s="163">
        <f t="shared" si="6"/>
        <v>833.42</v>
      </c>
      <c r="K27" s="1">
        <f t="shared" si="7"/>
        <v>0</v>
      </c>
      <c r="L27" s="1">
        <f t="shared" si="8"/>
        <v>0</v>
      </c>
      <c r="M27" s="1">
        <f t="shared" si="9"/>
        <v>0</v>
      </c>
      <c r="N27" s="1">
        <v>119.59</v>
      </c>
      <c r="O27" s="1"/>
      <c r="P27" s="162">
        <v>2.19306</v>
      </c>
      <c r="Q27" s="158"/>
      <c r="R27" s="158">
        <v>2.19306</v>
      </c>
      <c r="S27" s="148">
        <f>ROUND(F27*(P27),3)</f>
        <v>15.282999999999999</v>
      </c>
      <c r="V27" s="162"/>
      <c r="Z27">
        <v>0</v>
      </c>
    </row>
    <row r="28" spans="1:26" ht="24.95" customHeight="1" x14ac:dyDescent="0.25">
      <c r="A28" s="166"/>
      <c r="B28" s="163" t="s">
        <v>119</v>
      </c>
      <c r="C28" s="167" t="s">
        <v>133</v>
      </c>
      <c r="D28" s="163" t="s">
        <v>134</v>
      </c>
      <c r="E28" s="163" t="s">
        <v>100</v>
      </c>
      <c r="F28" s="164">
        <v>2.8969999999999998</v>
      </c>
      <c r="G28" s="165">
        <v>0</v>
      </c>
      <c r="H28" s="165">
        <v>0</v>
      </c>
      <c r="I28" s="165">
        <f t="shared" si="5"/>
        <v>0</v>
      </c>
      <c r="J28" s="163">
        <f t="shared" si="6"/>
        <v>246.01</v>
      </c>
      <c r="K28" s="1">
        <f t="shared" si="7"/>
        <v>0</v>
      </c>
      <c r="L28" s="1">
        <f t="shared" si="8"/>
        <v>0</v>
      </c>
      <c r="M28" s="1">
        <f t="shared" si="9"/>
        <v>0</v>
      </c>
      <c r="N28" s="1">
        <v>84.92</v>
      </c>
      <c r="O28" s="1"/>
      <c r="P28" s="162">
        <v>2.19306</v>
      </c>
      <c r="Q28" s="158"/>
      <c r="R28" s="158">
        <v>2.19306</v>
      </c>
      <c r="S28" s="148">
        <f>ROUND(F28*(P28),3)</f>
        <v>6.3529999999999998</v>
      </c>
      <c r="V28" s="162"/>
      <c r="Z28">
        <v>0</v>
      </c>
    </row>
    <row r="29" spans="1:26" ht="24.95" customHeight="1" x14ac:dyDescent="0.25">
      <c r="A29" s="166"/>
      <c r="B29" s="163" t="s">
        <v>119</v>
      </c>
      <c r="C29" s="167" t="s">
        <v>135</v>
      </c>
      <c r="D29" s="163" t="s">
        <v>136</v>
      </c>
      <c r="E29" s="163" t="s">
        <v>126</v>
      </c>
      <c r="F29" s="164">
        <v>25.233000000000001</v>
      </c>
      <c r="G29" s="165">
        <v>0</v>
      </c>
      <c r="H29" s="165">
        <v>0</v>
      </c>
      <c r="I29" s="165">
        <f t="shared" si="5"/>
        <v>0</v>
      </c>
      <c r="J29" s="163">
        <f t="shared" si="6"/>
        <v>248.04</v>
      </c>
      <c r="K29" s="1">
        <f t="shared" si="7"/>
        <v>0</v>
      </c>
      <c r="L29" s="1">
        <f t="shared" si="8"/>
        <v>0</v>
      </c>
      <c r="M29" s="1">
        <f t="shared" si="9"/>
        <v>0</v>
      </c>
      <c r="N29" s="1">
        <v>9.83</v>
      </c>
      <c r="O29" s="1"/>
      <c r="P29" s="162">
        <v>5.4100000000000007E-3</v>
      </c>
      <c r="Q29" s="158"/>
      <c r="R29" s="158">
        <v>5.4100000000000007E-3</v>
      </c>
      <c r="S29" s="148">
        <f>ROUND(F29*(P29),3)</f>
        <v>0.13700000000000001</v>
      </c>
      <c r="V29" s="162"/>
      <c r="Z29">
        <v>0</v>
      </c>
    </row>
    <row r="30" spans="1:26" ht="24.95" customHeight="1" x14ac:dyDescent="0.25">
      <c r="A30" s="166"/>
      <c r="B30" s="163" t="s">
        <v>119</v>
      </c>
      <c r="C30" s="167" t="s">
        <v>137</v>
      </c>
      <c r="D30" s="163" t="s">
        <v>138</v>
      </c>
      <c r="E30" s="163" t="s">
        <v>126</v>
      </c>
      <c r="F30" s="164">
        <v>25.233000000000001</v>
      </c>
      <c r="G30" s="165">
        <v>0</v>
      </c>
      <c r="H30" s="165">
        <v>0</v>
      </c>
      <c r="I30" s="165">
        <f t="shared" si="5"/>
        <v>0</v>
      </c>
      <c r="J30" s="163">
        <f t="shared" si="6"/>
        <v>102.7</v>
      </c>
      <c r="K30" s="1">
        <f t="shared" si="7"/>
        <v>0</v>
      </c>
      <c r="L30" s="1">
        <f t="shared" si="8"/>
        <v>0</v>
      </c>
      <c r="M30" s="1">
        <f t="shared" si="9"/>
        <v>0</v>
      </c>
      <c r="N30" s="1">
        <v>4.07</v>
      </c>
      <c r="O30" s="1"/>
      <c r="P30" s="158"/>
      <c r="Q30" s="158"/>
      <c r="R30" s="158"/>
      <c r="S30" s="148"/>
      <c r="V30" s="162"/>
      <c r="Z30">
        <v>0</v>
      </c>
    </row>
    <row r="31" spans="1:26" ht="24.95" customHeight="1" x14ac:dyDescent="0.25">
      <c r="A31" s="166"/>
      <c r="B31" s="163" t="s">
        <v>119</v>
      </c>
      <c r="C31" s="167" t="s">
        <v>139</v>
      </c>
      <c r="D31" s="163" t="s">
        <v>140</v>
      </c>
      <c r="E31" s="163" t="s">
        <v>118</v>
      </c>
      <c r="F31" s="164">
        <v>0.318</v>
      </c>
      <c r="G31" s="165">
        <v>0</v>
      </c>
      <c r="H31" s="165">
        <v>0</v>
      </c>
      <c r="I31" s="165">
        <f t="shared" si="5"/>
        <v>0</v>
      </c>
      <c r="J31" s="163">
        <f t="shared" si="6"/>
        <v>424.37</v>
      </c>
      <c r="K31" s="1">
        <f t="shared" si="7"/>
        <v>0</v>
      </c>
      <c r="L31" s="1">
        <f t="shared" si="8"/>
        <v>0</v>
      </c>
      <c r="M31" s="1">
        <f t="shared" si="9"/>
        <v>0</v>
      </c>
      <c r="N31" s="1">
        <v>1334.51</v>
      </c>
      <c r="O31" s="1"/>
      <c r="P31" s="162">
        <v>1.0197699999999998</v>
      </c>
      <c r="Q31" s="158"/>
      <c r="R31" s="158">
        <v>1.0197699999999998</v>
      </c>
      <c r="S31" s="148">
        <f>ROUND(F31*(P31),3)</f>
        <v>0.32400000000000001</v>
      </c>
      <c r="V31" s="162"/>
      <c r="Z31">
        <v>0</v>
      </c>
    </row>
    <row r="32" spans="1:26" ht="24.95" customHeight="1" x14ac:dyDescent="0.25">
      <c r="A32" s="166"/>
      <c r="B32" s="163" t="s">
        <v>107</v>
      </c>
      <c r="C32" s="167" t="s">
        <v>141</v>
      </c>
      <c r="D32" s="163" t="s">
        <v>142</v>
      </c>
      <c r="E32" s="163" t="s">
        <v>143</v>
      </c>
      <c r="F32" s="164">
        <v>128</v>
      </c>
      <c r="G32" s="165">
        <v>0</v>
      </c>
      <c r="H32" s="165">
        <v>0</v>
      </c>
      <c r="I32" s="165">
        <f t="shared" si="5"/>
        <v>0</v>
      </c>
      <c r="J32" s="163">
        <f t="shared" si="6"/>
        <v>2403.84</v>
      </c>
      <c r="K32" s="1">
        <f t="shared" si="7"/>
        <v>0</v>
      </c>
      <c r="L32" s="1">
        <f t="shared" si="8"/>
        <v>0</v>
      </c>
      <c r="M32" s="1">
        <f t="shared" si="9"/>
        <v>0</v>
      </c>
      <c r="N32" s="1">
        <v>18.78</v>
      </c>
      <c r="O32" s="1"/>
      <c r="P32" s="158"/>
      <c r="Q32" s="158"/>
      <c r="R32" s="158"/>
      <c r="S32" s="148"/>
      <c r="V32" s="162"/>
      <c r="Z32">
        <v>0</v>
      </c>
    </row>
    <row r="33" spans="1:26" x14ac:dyDescent="0.25">
      <c r="A33" s="148"/>
      <c r="B33" s="148"/>
      <c r="C33" s="148"/>
      <c r="D33" s="148" t="s">
        <v>67</v>
      </c>
      <c r="E33" s="148"/>
      <c r="F33" s="162"/>
      <c r="G33" s="151">
        <f>ROUND((SUM(L22:L32))/1,2)</f>
        <v>0</v>
      </c>
      <c r="H33" s="151">
        <f>ROUND((SUM(M22:M32))/1,2)</f>
        <v>0</v>
      </c>
      <c r="I33" s="151">
        <f>ROUND((SUM(I22:I32))/1,2)</f>
        <v>0</v>
      </c>
      <c r="J33" s="148"/>
      <c r="K33" s="148"/>
      <c r="L33" s="148">
        <f>ROUND((SUM(L22:L32))/1,2)</f>
        <v>0</v>
      </c>
      <c r="M33" s="148">
        <f>ROUND((SUM(M22:M32))/1,2)</f>
        <v>0</v>
      </c>
      <c r="N33" s="148"/>
      <c r="O33" s="148"/>
      <c r="P33" s="168"/>
      <c r="Q33" s="148"/>
      <c r="R33" s="148"/>
      <c r="S33" s="168">
        <f>ROUND((SUM(S22:S32))/1,2)</f>
        <v>54.76</v>
      </c>
      <c r="T33" s="145"/>
      <c r="U33" s="145"/>
      <c r="V33" s="2">
        <f>ROUND((SUM(V22:V32))/1,2)</f>
        <v>0</v>
      </c>
      <c r="W33" s="145"/>
      <c r="X33" s="145"/>
      <c r="Y33" s="145"/>
      <c r="Z33" s="145"/>
    </row>
    <row r="34" spans="1:26" x14ac:dyDescent="0.25">
      <c r="A34" s="1"/>
      <c r="B34" s="1"/>
      <c r="C34" s="1"/>
      <c r="D34" s="1"/>
      <c r="E34" s="1"/>
      <c r="F34" s="158"/>
      <c r="G34" s="141"/>
      <c r="H34" s="141"/>
      <c r="I34" s="141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48"/>
      <c r="B35" s="148"/>
      <c r="C35" s="148"/>
      <c r="D35" s="148" t="s">
        <v>68</v>
      </c>
      <c r="E35" s="148"/>
      <c r="F35" s="162"/>
      <c r="G35" s="149"/>
      <c r="H35" s="149"/>
      <c r="I35" s="149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5"/>
      <c r="U35" s="145"/>
      <c r="V35" s="148"/>
      <c r="W35" s="145"/>
      <c r="X35" s="145"/>
      <c r="Y35" s="145"/>
      <c r="Z35" s="145"/>
    </row>
    <row r="36" spans="1:26" ht="24.95" customHeight="1" x14ac:dyDescent="0.25">
      <c r="A36" s="166"/>
      <c r="B36" s="163" t="s">
        <v>119</v>
      </c>
      <c r="C36" s="167" t="s">
        <v>492</v>
      </c>
      <c r="D36" s="163" t="s">
        <v>493</v>
      </c>
      <c r="E36" s="163" t="s">
        <v>100</v>
      </c>
      <c r="F36" s="164">
        <v>3.58</v>
      </c>
      <c r="G36" s="165">
        <v>0</v>
      </c>
      <c r="H36" s="165">
        <v>0</v>
      </c>
      <c r="I36" s="165">
        <f t="shared" ref="I36:I50" si="10">ROUND(F36*(G36+H36),2)</f>
        <v>0</v>
      </c>
      <c r="J36" s="163">
        <f t="shared" ref="J36:J50" si="11">ROUND(F36*(N36),2)</f>
        <v>478.75</v>
      </c>
      <c r="K36" s="1">
        <f t="shared" ref="K36:K50" si="12">ROUND(F36*(O36),2)</f>
        <v>0</v>
      </c>
      <c r="L36" s="1">
        <f t="shared" ref="L36:L50" si="13">ROUND(F36*(G36),2)</f>
        <v>0</v>
      </c>
      <c r="M36" s="1">
        <f t="shared" ref="M36:M50" si="14">ROUND(F36*(H36),2)</f>
        <v>0</v>
      </c>
      <c r="N36" s="1">
        <v>133.72999999999999</v>
      </c>
      <c r="O36" s="1"/>
      <c r="P36" s="162">
        <v>1.9564900000000001</v>
      </c>
      <c r="Q36" s="158"/>
      <c r="R36" s="158">
        <v>1.9564900000000001</v>
      </c>
      <c r="S36" s="148">
        <f t="shared" ref="S36:S50" si="15">ROUND(F36*(P36),3)</f>
        <v>7.0039999999999996</v>
      </c>
      <c r="V36" s="162"/>
      <c r="Z36">
        <v>0</v>
      </c>
    </row>
    <row r="37" spans="1:26" ht="24.95" customHeight="1" x14ac:dyDescent="0.25">
      <c r="A37" s="166"/>
      <c r="B37" s="163" t="s">
        <v>119</v>
      </c>
      <c r="C37" s="167" t="s">
        <v>494</v>
      </c>
      <c r="D37" s="163" t="s">
        <v>495</v>
      </c>
      <c r="E37" s="163" t="s">
        <v>100</v>
      </c>
      <c r="F37" s="164">
        <v>10.512</v>
      </c>
      <c r="G37" s="165">
        <v>0</v>
      </c>
      <c r="H37" s="165">
        <v>0</v>
      </c>
      <c r="I37" s="165">
        <f t="shared" si="10"/>
        <v>0</v>
      </c>
      <c r="J37" s="163">
        <f t="shared" si="11"/>
        <v>1360.04</v>
      </c>
      <c r="K37" s="1">
        <f t="shared" si="12"/>
        <v>0</v>
      </c>
      <c r="L37" s="1">
        <f t="shared" si="13"/>
        <v>0</v>
      </c>
      <c r="M37" s="1">
        <f t="shared" si="14"/>
        <v>0</v>
      </c>
      <c r="N37" s="1">
        <v>129.38</v>
      </c>
      <c r="O37" s="1"/>
      <c r="P37" s="162">
        <v>0.69001999999999997</v>
      </c>
      <c r="Q37" s="158"/>
      <c r="R37" s="158">
        <v>0.69001999999999997</v>
      </c>
      <c r="S37" s="148">
        <f t="shared" si="15"/>
        <v>7.2530000000000001</v>
      </c>
      <c r="V37" s="162"/>
      <c r="Z37">
        <v>0</v>
      </c>
    </row>
    <row r="38" spans="1:26" ht="24.95" customHeight="1" x14ac:dyDescent="0.25">
      <c r="A38" s="166"/>
      <c r="B38" s="163" t="s">
        <v>119</v>
      </c>
      <c r="C38" s="167" t="s">
        <v>496</v>
      </c>
      <c r="D38" s="163" t="s">
        <v>497</v>
      </c>
      <c r="E38" s="163" t="s">
        <v>100</v>
      </c>
      <c r="F38" s="164">
        <v>1.623</v>
      </c>
      <c r="G38" s="165">
        <v>0</v>
      </c>
      <c r="H38" s="165">
        <v>0</v>
      </c>
      <c r="I38" s="165">
        <f t="shared" si="10"/>
        <v>0</v>
      </c>
      <c r="J38" s="163">
        <f t="shared" si="11"/>
        <v>206.93</v>
      </c>
      <c r="K38" s="1">
        <f t="shared" si="12"/>
        <v>0</v>
      </c>
      <c r="L38" s="1">
        <f t="shared" si="13"/>
        <v>0</v>
      </c>
      <c r="M38" s="1">
        <f t="shared" si="14"/>
        <v>0</v>
      </c>
      <c r="N38" s="1">
        <v>127.5</v>
      </c>
      <c r="O38" s="1"/>
      <c r="P38" s="162">
        <v>0.69059000000000004</v>
      </c>
      <c r="Q38" s="158"/>
      <c r="R38" s="158">
        <v>0.69059000000000004</v>
      </c>
      <c r="S38" s="148">
        <f t="shared" si="15"/>
        <v>1.121</v>
      </c>
      <c r="V38" s="162"/>
      <c r="Z38">
        <v>0</v>
      </c>
    </row>
    <row r="39" spans="1:26" ht="24.95" customHeight="1" x14ac:dyDescent="0.25">
      <c r="A39" s="166"/>
      <c r="B39" s="163" t="s">
        <v>148</v>
      </c>
      <c r="C39" s="167" t="s">
        <v>149</v>
      </c>
      <c r="D39" s="163" t="s">
        <v>150</v>
      </c>
      <c r="E39" s="163" t="s">
        <v>151</v>
      </c>
      <c r="F39" s="164">
        <v>13</v>
      </c>
      <c r="G39" s="165">
        <v>0</v>
      </c>
      <c r="H39" s="165">
        <v>0</v>
      </c>
      <c r="I39" s="165">
        <f t="shared" si="10"/>
        <v>0</v>
      </c>
      <c r="J39" s="163">
        <f t="shared" si="11"/>
        <v>63.7</v>
      </c>
      <c r="K39" s="1">
        <f t="shared" si="12"/>
        <v>0</v>
      </c>
      <c r="L39" s="1">
        <f t="shared" si="13"/>
        <v>0</v>
      </c>
      <c r="M39" s="1">
        <f t="shared" si="14"/>
        <v>0</v>
      </c>
      <c r="N39" s="1">
        <v>4.9000000000000004</v>
      </c>
      <c r="O39" s="1"/>
      <c r="P39" s="162">
        <v>6.0200000000000002E-3</v>
      </c>
      <c r="Q39" s="158"/>
      <c r="R39" s="158">
        <v>6.0200000000000002E-3</v>
      </c>
      <c r="S39" s="148">
        <f t="shared" si="15"/>
        <v>7.8E-2</v>
      </c>
      <c r="V39" s="162"/>
      <c r="Z39">
        <v>0</v>
      </c>
    </row>
    <row r="40" spans="1:26" ht="24.95" customHeight="1" x14ac:dyDescent="0.25">
      <c r="A40" s="166"/>
      <c r="B40" s="163" t="s">
        <v>152</v>
      </c>
      <c r="C40" s="167" t="s">
        <v>498</v>
      </c>
      <c r="D40" s="163" t="s">
        <v>499</v>
      </c>
      <c r="E40" s="163" t="s">
        <v>155</v>
      </c>
      <c r="F40" s="164">
        <v>5</v>
      </c>
      <c r="G40" s="165">
        <v>0</v>
      </c>
      <c r="H40" s="165">
        <v>0</v>
      </c>
      <c r="I40" s="165">
        <f t="shared" si="10"/>
        <v>0</v>
      </c>
      <c r="J40" s="163">
        <f t="shared" si="11"/>
        <v>82.75</v>
      </c>
      <c r="K40" s="1">
        <f t="shared" si="12"/>
        <v>0</v>
      </c>
      <c r="L40" s="1">
        <f t="shared" si="13"/>
        <v>0</v>
      </c>
      <c r="M40" s="1">
        <f t="shared" si="14"/>
        <v>0</v>
      </c>
      <c r="N40" s="1">
        <v>16.55</v>
      </c>
      <c r="O40" s="1"/>
      <c r="P40" s="162">
        <v>7.0000000000000007E-2</v>
      </c>
      <c r="Q40" s="158"/>
      <c r="R40" s="158">
        <v>7.0000000000000007E-2</v>
      </c>
      <c r="S40" s="148">
        <f t="shared" si="15"/>
        <v>0.35</v>
      </c>
      <c r="V40" s="162"/>
      <c r="Z40">
        <v>0</v>
      </c>
    </row>
    <row r="41" spans="1:26" ht="24.95" customHeight="1" x14ac:dyDescent="0.25">
      <c r="A41" s="166"/>
      <c r="B41" s="163" t="s">
        <v>152</v>
      </c>
      <c r="C41" s="167" t="s">
        <v>156</v>
      </c>
      <c r="D41" s="163" t="s">
        <v>157</v>
      </c>
      <c r="E41" s="163" t="s">
        <v>155</v>
      </c>
      <c r="F41" s="164">
        <v>5</v>
      </c>
      <c r="G41" s="165">
        <v>0</v>
      </c>
      <c r="H41" s="165">
        <v>0</v>
      </c>
      <c r="I41" s="165">
        <f t="shared" si="10"/>
        <v>0</v>
      </c>
      <c r="J41" s="163">
        <f t="shared" si="11"/>
        <v>41</v>
      </c>
      <c r="K41" s="1">
        <f t="shared" si="12"/>
        <v>0</v>
      </c>
      <c r="L41" s="1">
        <f t="shared" si="13"/>
        <v>0</v>
      </c>
      <c r="M41" s="1">
        <f t="shared" si="14"/>
        <v>0</v>
      </c>
      <c r="N41" s="1">
        <v>8.1999999999999993</v>
      </c>
      <c r="O41" s="1"/>
      <c r="P41" s="162">
        <v>2.3900000000000001E-2</v>
      </c>
      <c r="Q41" s="158"/>
      <c r="R41" s="158">
        <v>2.3900000000000001E-2</v>
      </c>
      <c r="S41" s="148">
        <f t="shared" si="15"/>
        <v>0.12</v>
      </c>
      <c r="V41" s="162"/>
      <c r="Z41">
        <v>0</v>
      </c>
    </row>
    <row r="42" spans="1:26" ht="24.95" customHeight="1" x14ac:dyDescent="0.25">
      <c r="A42" s="166"/>
      <c r="B42" s="163" t="s">
        <v>152</v>
      </c>
      <c r="C42" s="167" t="s">
        <v>158</v>
      </c>
      <c r="D42" s="163" t="s">
        <v>159</v>
      </c>
      <c r="E42" s="163" t="s">
        <v>155</v>
      </c>
      <c r="F42" s="164">
        <v>3</v>
      </c>
      <c r="G42" s="165">
        <v>0</v>
      </c>
      <c r="H42" s="165">
        <v>0</v>
      </c>
      <c r="I42" s="165">
        <f t="shared" si="10"/>
        <v>0</v>
      </c>
      <c r="J42" s="163">
        <f t="shared" si="11"/>
        <v>30.6</v>
      </c>
      <c r="K42" s="1">
        <f t="shared" si="12"/>
        <v>0</v>
      </c>
      <c r="L42" s="1">
        <f t="shared" si="13"/>
        <v>0</v>
      </c>
      <c r="M42" s="1">
        <f t="shared" si="14"/>
        <v>0</v>
      </c>
      <c r="N42" s="1">
        <v>10.199999999999999</v>
      </c>
      <c r="O42" s="1"/>
      <c r="P42" s="162">
        <v>2.8199999999999999E-2</v>
      </c>
      <c r="Q42" s="158"/>
      <c r="R42" s="158">
        <v>2.8199999999999999E-2</v>
      </c>
      <c r="S42" s="148">
        <f t="shared" si="15"/>
        <v>8.5000000000000006E-2</v>
      </c>
      <c r="V42" s="162"/>
      <c r="Z42">
        <v>0</v>
      </c>
    </row>
    <row r="43" spans="1:26" ht="24.95" customHeight="1" x14ac:dyDescent="0.25">
      <c r="A43" s="166"/>
      <c r="B43" s="163" t="s">
        <v>148</v>
      </c>
      <c r="C43" s="167" t="s">
        <v>500</v>
      </c>
      <c r="D43" s="163" t="s">
        <v>501</v>
      </c>
      <c r="E43" s="163" t="s">
        <v>151</v>
      </c>
      <c r="F43" s="164">
        <v>29</v>
      </c>
      <c r="G43" s="165">
        <v>0</v>
      </c>
      <c r="H43" s="165">
        <v>0</v>
      </c>
      <c r="I43" s="165">
        <f t="shared" si="10"/>
        <v>0</v>
      </c>
      <c r="J43" s="163">
        <f t="shared" si="11"/>
        <v>267.95999999999998</v>
      </c>
      <c r="K43" s="1">
        <f t="shared" si="12"/>
        <v>0</v>
      </c>
      <c r="L43" s="1">
        <f t="shared" si="13"/>
        <v>0</v>
      </c>
      <c r="M43" s="1">
        <f t="shared" si="14"/>
        <v>0</v>
      </c>
      <c r="N43" s="1">
        <v>9.24</v>
      </c>
      <c r="O43" s="1"/>
      <c r="P43" s="162">
        <v>1.0030000000000001E-2</v>
      </c>
      <c r="Q43" s="158"/>
      <c r="R43" s="158">
        <v>1.0030000000000001E-2</v>
      </c>
      <c r="S43" s="148">
        <f t="shared" si="15"/>
        <v>0.29099999999999998</v>
      </c>
      <c r="V43" s="162"/>
      <c r="Z43">
        <v>0</v>
      </c>
    </row>
    <row r="44" spans="1:26" ht="24.95" customHeight="1" x14ac:dyDescent="0.25">
      <c r="A44" s="166"/>
      <c r="B44" s="163" t="s">
        <v>152</v>
      </c>
      <c r="C44" s="167" t="s">
        <v>502</v>
      </c>
      <c r="D44" s="163" t="s">
        <v>503</v>
      </c>
      <c r="E44" s="163" t="s">
        <v>143</v>
      </c>
      <c r="F44" s="164">
        <v>29</v>
      </c>
      <c r="G44" s="165">
        <v>0</v>
      </c>
      <c r="H44" s="165">
        <v>0</v>
      </c>
      <c r="I44" s="165">
        <f t="shared" si="10"/>
        <v>0</v>
      </c>
      <c r="J44" s="163">
        <f t="shared" si="11"/>
        <v>1094.46</v>
      </c>
      <c r="K44" s="1">
        <f t="shared" si="12"/>
        <v>0</v>
      </c>
      <c r="L44" s="1">
        <f t="shared" si="13"/>
        <v>0</v>
      </c>
      <c r="M44" s="1">
        <f t="shared" si="14"/>
        <v>0</v>
      </c>
      <c r="N44" s="1">
        <v>37.74</v>
      </c>
      <c r="O44" s="1"/>
      <c r="P44" s="162">
        <v>0.1045</v>
      </c>
      <c r="Q44" s="158"/>
      <c r="R44" s="158">
        <v>0.1045</v>
      </c>
      <c r="S44" s="148">
        <f t="shared" si="15"/>
        <v>3.0310000000000001</v>
      </c>
      <c r="V44" s="162"/>
      <c r="Z44">
        <v>0</v>
      </c>
    </row>
    <row r="45" spans="1:26" ht="24.95" customHeight="1" x14ac:dyDescent="0.25">
      <c r="A45" s="166"/>
      <c r="B45" s="163" t="s">
        <v>164</v>
      </c>
      <c r="C45" s="167" t="s">
        <v>504</v>
      </c>
      <c r="D45" s="163" t="s">
        <v>505</v>
      </c>
      <c r="E45" s="163" t="s">
        <v>126</v>
      </c>
      <c r="F45" s="164">
        <v>1.7729999999999999</v>
      </c>
      <c r="G45" s="165">
        <v>0</v>
      </c>
      <c r="H45" s="165">
        <v>0</v>
      </c>
      <c r="I45" s="165">
        <f t="shared" si="10"/>
        <v>0</v>
      </c>
      <c r="J45" s="163">
        <f t="shared" si="11"/>
        <v>40.07</v>
      </c>
      <c r="K45" s="1">
        <f t="shared" si="12"/>
        <v>0</v>
      </c>
      <c r="L45" s="1">
        <f t="shared" si="13"/>
        <v>0</v>
      </c>
      <c r="M45" s="1">
        <f t="shared" si="14"/>
        <v>0</v>
      </c>
      <c r="N45" s="1">
        <v>22.6</v>
      </c>
      <c r="O45" s="1"/>
      <c r="P45" s="162">
        <v>8.5730000000000001E-2</v>
      </c>
      <c r="Q45" s="158"/>
      <c r="R45" s="158">
        <v>8.5730000000000001E-2</v>
      </c>
      <c r="S45" s="148">
        <f t="shared" si="15"/>
        <v>0.152</v>
      </c>
      <c r="V45" s="162"/>
      <c r="Z45">
        <v>0</v>
      </c>
    </row>
    <row r="46" spans="1:26" ht="24.95" customHeight="1" x14ac:dyDescent="0.25">
      <c r="A46" s="166"/>
      <c r="B46" s="163" t="s">
        <v>164</v>
      </c>
      <c r="C46" s="167" t="s">
        <v>381</v>
      </c>
      <c r="D46" s="163" t="s">
        <v>382</v>
      </c>
      <c r="E46" s="163" t="s">
        <v>126</v>
      </c>
      <c r="F46" s="164">
        <v>3.1520000000000001</v>
      </c>
      <c r="G46" s="165">
        <v>0</v>
      </c>
      <c r="H46" s="165">
        <v>0</v>
      </c>
      <c r="I46" s="165">
        <f t="shared" si="10"/>
        <v>0</v>
      </c>
      <c r="J46" s="163">
        <f t="shared" si="11"/>
        <v>154.97999999999999</v>
      </c>
      <c r="K46" s="1">
        <f t="shared" si="12"/>
        <v>0</v>
      </c>
      <c r="L46" s="1">
        <f t="shared" si="13"/>
        <v>0</v>
      </c>
      <c r="M46" s="1">
        <f t="shared" si="14"/>
        <v>0</v>
      </c>
      <c r="N46" s="1">
        <v>49.17</v>
      </c>
      <c r="O46" s="1"/>
      <c r="P46" s="162">
        <v>0.31285000000000002</v>
      </c>
      <c r="Q46" s="158"/>
      <c r="R46" s="158">
        <v>0.31285000000000002</v>
      </c>
      <c r="S46" s="148">
        <f t="shared" si="15"/>
        <v>0.98599999999999999</v>
      </c>
      <c r="V46" s="162"/>
      <c r="Z46">
        <v>0</v>
      </c>
    </row>
    <row r="47" spans="1:26" ht="24.95" customHeight="1" x14ac:dyDescent="0.25">
      <c r="A47" s="166"/>
      <c r="B47" s="163" t="s">
        <v>119</v>
      </c>
      <c r="C47" s="167" t="s">
        <v>506</v>
      </c>
      <c r="D47" s="163" t="s">
        <v>507</v>
      </c>
      <c r="E47" s="163" t="s">
        <v>126</v>
      </c>
      <c r="F47" s="164">
        <v>33.229999999999997</v>
      </c>
      <c r="G47" s="165">
        <v>0</v>
      </c>
      <c r="H47" s="165">
        <v>0</v>
      </c>
      <c r="I47" s="165">
        <f t="shared" si="10"/>
        <v>0</v>
      </c>
      <c r="J47" s="163">
        <f t="shared" si="11"/>
        <v>506.43</v>
      </c>
      <c r="K47" s="1">
        <f t="shared" si="12"/>
        <v>0</v>
      </c>
      <c r="L47" s="1">
        <f t="shared" si="13"/>
        <v>0</v>
      </c>
      <c r="M47" s="1">
        <f t="shared" si="14"/>
        <v>0</v>
      </c>
      <c r="N47" s="1">
        <v>15.24</v>
      </c>
      <c r="O47" s="1"/>
      <c r="P47" s="162">
        <v>4.9390000000000003E-2</v>
      </c>
      <c r="Q47" s="158"/>
      <c r="R47" s="158">
        <v>4.9390000000000003E-2</v>
      </c>
      <c r="S47" s="148">
        <f t="shared" si="15"/>
        <v>1.641</v>
      </c>
      <c r="V47" s="162"/>
      <c r="Z47">
        <v>0</v>
      </c>
    </row>
    <row r="48" spans="1:26" ht="24.95" customHeight="1" x14ac:dyDescent="0.25">
      <c r="A48" s="166"/>
      <c r="B48" s="163" t="s">
        <v>119</v>
      </c>
      <c r="C48" s="167" t="s">
        <v>385</v>
      </c>
      <c r="D48" s="163" t="s">
        <v>386</v>
      </c>
      <c r="E48" s="163" t="s">
        <v>126</v>
      </c>
      <c r="F48" s="164">
        <v>56.018000000000001</v>
      </c>
      <c r="G48" s="165">
        <v>0</v>
      </c>
      <c r="H48" s="165">
        <v>0</v>
      </c>
      <c r="I48" s="165">
        <f t="shared" si="10"/>
        <v>0</v>
      </c>
      <c r="J48" s="163">
        <f t="shared" si="11"/>
        <v>1458.71</v>
      </c>
      <c r="K48" s="1">
        <f t="shared" si="12"/>
        <v>0</v>
      </c>
      <c r="L48" s="1">
        <f t="shared" si="13"/>
        <v>0</v>
      </c>
      <c r="M48" s="1">
        <f t="shared" si="14"/>
        <v>0</v>
      </c>
      <c r="N48" s="1">
        <v>26.04</v>
      </c>
      <c r="O48" s="1"/>
      <c r="P48" s="162">
        <v>0.11906</v>
      </c>
      <c r="Q48" s="158"/>
      <c r="R48" s="158">
        <v>0.11906</v>
      </c>
      <c r="S48" s="148">
        <f t="shared" si="15"/>
        <v>6.67</v>
      </c>
      <c r="V48" s="162"/>
      <c r="Z48">
        <v>0</v>
      </c>
    </row>
    <row r="49" spans="1:26" ht="24.95" customHeight="1" x14ac:dyDescent="0.25">
      <c r="A49" s="166"/>
      <c r="B49" s="163" t="s">
        <v>119</v>
      </c>
      <c r="C49" s="167" t="s">
        <v>508</v>
      </c>
      <c r="D49" s="163" t="s">
        <v>509</v>
      </c>
      <c r="E49" s="163" t="s">
        <v>126</v>
      </c>
      <c r="F49" s="164">
        <v>52.822000000000003</v>
      </c>
      <c r="G49" s="165">
        <v>0</v>
      </c>
      <c r="H49" s="165">
        <v>0</v>
      </c>
      <c r="I49" s="165">
        <f t="shared" si="10"/>
        <v>0</v>
      </c>
      <c r="J49" s="163">
        <f t="shared" si="11"/>
        <v>1593.11</v>
      </c>
      <c r="K49" s="1">
        <f t="shared" si="12"/>
        <v>0</v>
      </c>
      <c r="L49" s="1">
        <f t="shared" si="13"/>
        <v>0</v>
      </c>
      <c r="M49" s="1">
        <f t="shared" si="14"/>
        <v>0</v>
      </c>
      <c r="N49" s="1">
        <v>30.16</v>
      </c>
      <c r="O49" s="1"/>
      <c r="P49" s="162">
        <v>0.14426</v>
      </c>
      <c r="Q49" s="158"/>
      <c r="R49" s="158">
        <v>0.14426</v>
      </c>
      <c r="S49" s="148">
        <f t="shared" si="15"/>
        <v>7.62</v>
      </c>
      <c r="V49" s="162"/>
      <c r="Z49">
        <v>0</v>
      </c>
    </row>
    <row r="50" spans="1:26" ht="24.95" customHeight="1" x14ac:dyDescent="0.25">
      <c r="A50" s="166"/>
      <c r="B50" s="163" t="s">
        <v>119</v>
      </c>
      <c r="C50" s="167" t="s">
        <v>173</v>
      </c>
      <c r="D50" s="163" t="s">
        <v>174</v>
      </c>
      <c r="E50" s="163" t="s">
        <v>175</v>
      </c>
      <c r="F50" s="164">
        <v>30.15</v>
      </c>
      <c r="G50" s="165">
        <v>0</v>
      </c>
      <c r="H50" s="165">
        <v>0</v>
      </c>
      <c r="I50" s="165">
        <f t="shared" si="10"/>
        <v>0</v>
      </c>
      <c r="J50" s="163">
        <f t="shared" si="11"/>
        <v>72.66</v>
      </c>
      <c r="K50" s="1">
        <f t="shared" si="12"/>
        <v>0</v>
      </c>
      <c r="L50" s="1">
        <f t="shared" si="13"/>
        <v>0</v>
      </c>
      <c r="M50" s="1">
        <f t="shared" si="14"/>
        <v>0</v>
      </c>
      <c r="N50" s="1">
        <v>2.41</v>
      </c>
      <c r="O50" s="1"/>
      <c r="P50" s="162">
        <v>3.2000000000000003E-4</v>
      </c>
      <c r="Q50" s="158"/>
      <c r="R50" s="158">
        <v>3.2000000000000003E-4</v>
      </c>
      <c r="S50" s="148">
        <f t="shared" si="15"/>
        <v>0.01</v>
      </c>
      <c r="V50" s="162"/>
      <c r="Z50">
        <v>0</v>
      </c>
    </row>
    <row r="51" spans="1:26" x14ac:dyDescent="0.25">
      <c r="A51" s="148"/>
      <c r="B51" s="148"/>
      <c r="C51" s="148"/>
      <c r="D51" s="148" t="s">
        <v>68</v>
      </c>
      <c r="E51" s="148"/>
      <c r="F51" s="162"/>
      <c r="G51" s="151">
        <f>ROUND((SUM(L35:L50))/1,2)</f>
        <v>0</v>
      </c>
      <c r="H51" s="151">
        <f>ROUND((SUM(M35:M50))/1,2)</f>
        <v>0</v>
      </c>
      <c r="I51" s="151">
        <f>ROUND((SUM(I35:I50))/1,2)</f>
        <v>0</v>
      </c>
      <c r="J51" s="148"/>
      <c r="K51" s="148"/>
      <c r="L51" s="148">
        <f>ROUND((SUM(L35:L50))/1,2)</f>
        <v>0</v>
      </c>
      <c r="M51" s="148">
        <f>ROUND((SUM(M35:M50))/1,2)</f>
        <v>0</v>
      </c>
      <c r="N51" s="148"/>
      <c r="O51" s="148"/>
      <c r="P51" s="168"/>
      <c r="Q51" s="148"/>
      <c r="R51" s="148"/>
      <c r="S51" s="168">
        <f>ROUND((SUM(S35:S50))/1,2)</f>
        <v>36.409999999999997</v>
      </c>
      <c r="T51" s="145"/>
      <c r="U51" s="145"/>
      <c r="V51" s="2">
        <f>ROUND((SUM(V35:V50))/1,2)</f>
        <v>0</v>
      </c>
      <c r="W51" s="145"/>
      <c r="X51" s="145"/>
      <c r="Y51" s="145"/>
      <c r="Z51" s="145"/>
    </row>
    <row r="52" spans="1:26" x14ac:dyDescent="0.25">
      <c r="A52" s="1"/>
      <c r="B52" s="1"/>
      <c r="C52" s="1"/>
      <c r="D52" s="1"/>
      <c r="E52" s="1"/>
      <c r="F52" s="158"/>
      <c r="G52" s="141"/>
      <c r="H52" s="141"/>
      <c r="I52" s="141"/>
      <c r="J52" s="1"/>
      <c r="K52" s="1"/>
      <c r="L52" s="1"/>
      <c r="M52" s="1"/>
      <c r="N52" s="1"/>
      <c r="O52" s="1"/>
      <c r="P52" s="1"/>
      <c r="Q52" s="1"/>
      <c r="R52" s="1"/>
      <c r="S52" s="1"/>
      <c r="V52" s="1"/>
    </row>
    <row r="53" spans="1:26" x14ac:dyDescent="0.25">
      <c r="A53" s="148"/>
      <c r="B53" s="148"/>
      <c r="C53" s="148"/>
      <c r="D53" s="148" t="s">
        <v>69</v>
      </c>
      <c r="E53" s="148"/>
      <c r="F53" s="162"/>
      <c r="G53" s="149"/>
      <c r="H53" s="149"/>
      <c r="I53" s="149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5"/>
      <c r="U53" s="145"/>
      <c r="V53" s="148"/>
      <c r="W53" s="145"/>
      <c r="X53" s="145"/>
      <c r="Y53" s="145"/>
      <c r="Z53" s="145"/>
    </row>
    <row r="54" spans="1:26" ht="35.1" customHeight="1" x14ac:dyDescent="0.25">
      <c r="A54" s="166"/>
      <c r="B54" s="163" t="s">
        <v>164</v>
      </c>
      <c r="C54" s="167" t="s">
        <v>176</v>
      </c>
      <c r="D54" s="163" t="s">
        <v>510</v>
      </c>
      <c r="E54" s="163" t="s">
        <v>126</v>
      </c>
      <c r="F54" s="164">
        <v>116.65</v>
      </c>
      <c r="G54" s="165">
        <v>0</v>
      </c>
      <c r="H54" s="165">
        <v>0</v>
      </c>
      <c r="I54" s="165">
        <f t="shared" ref="I54:I74" si="16">ROUND(F54*(G54+H54),2)</f>
        <v>0</v>
      </c>
      <c r="J54" s="163">
        <f t="shared" ref="J54:J74" si="17">ROUND(F54*(N54),2)</f>
        <v>662.57</v>
      </c>
      <c r="K54" s="1">
        <f t="shared" ref="K54:K74" si="18">ROUND(F54*(O54),2)</f>
        <v>0</v>
      </c>
      <c r="L54" s="1">
        <f t="shared" ref="L54:L74" si="19">ROUND(F54*(G54),2)</f>
        <v>0</v>
      </c>
      <c r="M54" s="1">
        <f t="shared" ref="M54:M74" si="20">ROUND(F54*(H54),2)</f>
        <v>0</v>
      </c>
      <c r="N54" s="1">
        <v>5.68</v>
      </c>
      <c r="O54" s="1"/>
      <c r="P54" s="162">
        <v>1.2619999999999999E-2</v>
      </c>
      <c r="Q54" s="158"/>
      <c r="R54" s="158">
        <v>1.2619999999999999E-2</v>
      </c>
      <c r="S54" s="148">
        <f t="shared" ref="S54:S74" si="21">ROUND(F54*(P54),3)</f>
        <v>1.472</v>
      </c>
      <c r="V54" s="162"/>
      <c r="Z54">
        <v>0</v>
      </c>
    </row>
    <row r="55" spans="1:26" ht="24.95" customHeight="1" x14ac:dyDescent="0.25">
      <c r="A55" s="166"/>
      <c r="B55" s="163" t="s">
        <v>164</v>
      </c>
      <c r="C55" s="167" t="s">
        <v>178</v>
      </c>
      <c r="D55" s="163" t="s">
        <v>511</v>
      </c>
      <c r="E55" s="163" t="s">
        <v>126</v>
      </c>
      <c r="F55" s="164">
        <v>284.18799999999999</v>
      </c>
      <c r="G55" s="165">
        <v>0</v>
      </c>
      <c r="H55" s="165">
        <v>0</v>
      </c>
      <c r="I55" s="165">
        <f t="shared" si="16"/>
        <v>0</v>
      </c>
      <c r="J55" s="163">
        <f t="shared" si="17"/>
        <v>1182.22</v>
      </c>
      <c r="K55" s="1">
        <f t="shared" si="18"/>
        <v>0</v>
      </c>
      <c r="L55" s="1">
        <f t="shared" si="19"/>
        <v>0</v>
      </c>
      <c r="M55" s="1">
        <f t="shared" si="20"/>
        <v>0</v>
      </c>
      <c r="N55" s="1">
        <v>4.16</v>
      </c>
      <c r="O55" s="1"/>
      <c r="P55" s="162">
        <v>1.1200000000000002E-2</v>
      </c>
      <c r="Q55" s="158"/>
      <c r="R55" s="158">
        <v>1.1200000000000002E-2</v>
      </c>
      <c r="S55" s="148">
        <f t="shared" si="21"/>
        <v>3.1829999999999998</v>
      </c>
      <c r="V55" s="162"/>
      <c r="Z55">
        <v>0</v>
      </c>
    </row>
    <row r="56" spans="1:26" ht="24.95" customHeight="1" x14ac:dyDescent="0.25">
      <c r="A56" s="166"/>
      <c r="B56" s="163" t="s">
        <v>119</v>
      </c>
      <c r="C56" s="167" t="s">
        <v>390</v>
      </c>
      <c r="D56" s="163" t="s">
        <v>391</v>
      </c>
      <c r="E56" s="163" t="s">
        <v>126</v>
      </c>
      <c r="F56" s="164">
        <v>262.14100000000002</v>
      </c>
      <c r="G56" s="165">
        <v>0</v>
      </c>
      <c r="H56" s="165">
        <v>0</v>
      </c>
      <c r="I56" s="165">
        <f t="shared" si="16"/>
        <v>0</v>
      </c>
      <c r="J56" s="163">
        <f t="shared" si="17"/>
        <v>1774.69</v>
      </c>
      <c r="K56" s="1">
        <f t="shared" si="18"/>
        <v>0</v>
      </c>
      <c r="L56" s="1">
        <f t="shared" si="19"/>
        <v>0</v>
      </c>
      <c r="M56" s="1">
        <f t="shared" si="20"/>
        <v>0</v>
      </c>
      <c r="N56" s="1">
        <v>6.77</v>
      </c>
      <c r="O56" s="1"/>
      <c r="P56" s="162">
        <v>3.7170000000000002E-2</v>
      </c>
      <c r="Q56" s="158"/>
      <c r="R56" s="158">
        <v>3.7170000000000002E-2</v>
      </c>
      <c r="S56" s="148">
        <f t="shared" si="21"/>
        <v>9.7439999999999998</v>
      </c>
      <c r="V56" s="162"/>
      <c r="Z56">
        <v>0</v>
      </c>
    </row>
    <row r="57" spans="1:26" ht="24.95" customHeight="1" x14ac:dyDescent="0.25">
      <c r="A57" s="166"/>
      <c r="B57" s="163" t="s">
        <v>119</v>
      </c>
      <c r="C57" s="167" t="s">
        <v>394</v>
      </c>
      <c r="D57" s="163" t="s">
        <v>395</v>
      </c>
      <c r="E57" s="163" t="s">
        <v>126</v>
      </c>
      <c r="F57" s="164">
        <v>262.14100000000002</v>
      </c>
      <c r="G57" s="165">
        <v>0</v>
      </c>
      <c r="H57" s="165">
        <v>0</v>
      </c>
      <c r="I57" s="165">
        <f t="shared" si="16"/>
        <v>0</v>
      </c>
      <c r="J57" s="163">
        <f t="shared" si="17"/>
        <v>1024.97</v>
      </c>
      <c r="K57" s="1">
        <f t="shared" si="18"/>
        <v>0</v>
      </c>
      <c r="L57" s="1">
        <f t="shared" si="19"/>
        <v>0</v>
      </c>
      <c r="M57" s="1">
        <f t="shared" si="20"/>
        <v>0</v>
      </c>
      <c r="N57" s="1">
        <v>3.91</v>
      </c>
      <c r="O57" s="1"/>
      <c r="P57" s="162">
        <v>2.8800000000000002E-3</v>
      </c>
      <c r="Q57" s="158"/>
      <c r="R57" s="158">
        <v>2.8800000000000002E-3</v>
      </c>
      <c r="S57" s="148">
        <f t="shared" si="21"/>
        <v>0.755</v>
      </c>
      <c r="V57" s="162"/>
      <c r="Z57">
        <v>0</v>
      </c>
    </row>
    <row r="58" spans="1:26" ht="24.95" customHeight="1" x14ac:dyDescent="0.25">
      <c r="A58" s="166"/>
      <c r="B58" s="163" t="s">
        <v>119</v>
      </c>
      <c r="C58" s="167" t="s">
        <v>512</v>
      </c>
      <c r="D58" s="163" t="s">
        <v>513</v>
      </c>
      <c r="E58" s="163" t="s">
        <v>126</v>
      </c>
      <c r="F58" s="164">
        <v>78.438999999999993</v>
      </c>
      <c r="G58" s="165">
        <v>0</v>
      </c>
      <c r="H58" s="165">
        <v>0</v>
      </c>
      <c r="I58" s="165">
        <f t="shared" si="16"/>
        <v>0</v>
      </c>
      <c r="J58" s="163">
        <f t="shared" si="17"/>
        <v>1829.98</v>
      </c>
      <c r="K58" s="1">
        <f t="shared" si="18"/>
        <v>0</v>
      </c>
      <c r="L58" s="1">
        <f t="shared" si="19"/>
        <v>0</v>
      </c>
      <c r="M58" s="1">
        <f t="shared" si="20"/>
        <v>0</v>
      </c>
      <c r="N58" s="1">
        <v>23.33</v>
      </c>
      <c r="O58" s="1"/>
      <c r="P58" s="162">
        <v>6.4180000000000001E-2</v>
      </c>
      <c r="Q58" s="158"/>
      <c r="R58" s="158">
        <v>6.4180000000000001E-2</v>
      </c>
      <c r="S58" s="148">
        <f t="shared" si="21"/>
        <v>5.0339999999999998</v>
      </c>
      <c r="V58" s="162"/>
      <c r="Z58">
        <v>0</v>
      </c>
    </row>
    <row r="59" spans="1:26" ht="24.95" customHeight="1" x14ac:dyDescent="0.25">
      <c r="A59" s="166"/>
      <c r="B59" s="163" t="s">
        <v>119</v>
      </c>
      <c r="C59" s="167" t="s">
        <v>182</v>
      </c>
      <c r="D59" s="163" t="s">
        <v>183</v>
      </c>
      <c r="E59" s="163" t="s">
        <v>126</v>
      </c>
      <c r="F59" s="164">
        <v>19.07</v>
      </c>
      <c r="G59" s="165">
        <v>0</v>
      </c>
      <c r="H59" s="165">
        <v>0</v>
      </c>
      <c r="I59" s="165">
        <f t="shared" si="16"/>
        <v>0</v>
      </c>
      <c r="J59" s="163">
        <f t="shared" si="17"/>
        <v>243.14</v>
      </c>
      <c r="K59" s="1">
        <f t="shared" si="18"/>
        <v>0</v>
      </c>
      <c r="L59" s="1">
        <f t="shared" si="19"/>
        <v>0</v>
      </c>
      <c r="M59" s="1">
        <f t="shared" si="20"/>
        <v>0</v>
      </c>
      <c r="N59" s="1">
        <v>12.75</v>
      </c>
      <c r="O59" s="1"/>
      <c r="P59" s="162">
        <v>3.7800000000000004E-3</v>
      </c>
      <c r="Q59" s="158"/>
      <c r="R59" s="158">
        <v>3.7800000000000004E-3</v>
      </c>
      <c r="S59" s="148">
        <f t="shared" si="21"/>
        <v>7.1999999999999995E-2</v>
      </c>
      <c r="V59" s="162"/>
      <c r="Z59">
        <v>0</v>
      </c>
    </row>
    <row r="60" spans="1:26" ht="24.95" customHeight="1" x14ac:dyDescent="0.25">
      <c r="A60" s="166"/>
      <c r="B60" s="163" t="s">
        <v>119</v>
      </c>
      <c r="C60" s="167" t="s">
        <v>514</v>
      </c>
      <c r="D60" s="163" t="s">
        <v>515</v>
      </c>
      <c r="E60" s="163" t="s">
        <v>126</v>
      </c>
      <c r="F60" s="164">
        <v>78.438999999999993</v>
      </c>
      <c r="G60" s="165">
        <v>0</v>
      </c>
      <c r="H60" s="165">
        <v>0</v>
      </c>
      <c r="I60" s="165">
        <f t="shared" si="16"/>
        <v>0</v>
      </c>
      <c r="J60" s="163">
        <f t="shared" si="17"/>
        <v>495.73</v>
      </c>
      <c r="K60" s="1">
        <f t="shared" si="18"/>
        <v>0</v>
      </c>
      <c r="L60" s="1">
        <f t="shared" si="19"/>
        <v>0</v>
      </c>
      <c r="M60" s="1">
        <f t="shared" si="20"/>
        <v>0</v>
      </c>
      <c r="N60" s="1">
        <v>6.32</v>
      </c>
      <c r="O60" s="1"/>
      <c r="P60" s="162">
        <v>5.8E-4</v>
      </c>
      <c r="Q60" s="158"/>
      <c r="R60" s="158">
        <v>5.8E-4</v>
      </c>
      <c r="S60" s="148">
        <f t="shared" si="21"/>
        <v>4.4999999999999998E-2</v>
      </c>
      <c r="V60" s="162"/>
      <c r="Z60">
        <v>0</v>
      </c>
    </row>
    <row r="61" spans="1:26" ht="24.95" customHeight="1" x14ac:dyDescent="0.25">
      <c r="A61" s="166"/>
      <c r="B61" s="163" t="s">
        <v>107</v>
      </c>
      <c r="C61" s="167" t="s">
        <v>184</v>
      </c>
      <c r="D61" s="163" t="s">
        <v>185</v>
      </c>
      <c r="E61" s="163" t="s">
        <v>126</v>
      </c>
      <c r="F61" s="164">
        <v>19.07</v>
      </c>
      <c r="G61" s="165">
        <v>0</v>
      </c>
      <c r="H61" s="165">
        <v>0</v>
      </c>
      <c r="I61" s="165">
        <f t="shared" si="16"/>
        <v>0</v>
      </c>
      <c r="J61" s="163">
        <f t="shared" si="17"/>
        <v>482.09</v>
      </c>
      <c r="K61" s="1">
        <f t="shared" si="18"/>
        <v>0</v>
      </c>
      <c r="L61" s="1">
        <f t="shared" si="19"/>
        <v>0</v>
      </c>
      <c r="M61" s="1">
        <f t="shared" si="20"/>
        <v>0</v>
      </c>
      <c r="N61" s="1">
        <v>25.28</v>
      </c>
      <c r="O61" s="1"/>
      <c r="P61" s="162">
        <v>8.3999999999999995E-3</v>
      </c>
      <c r="Q61" s="158"/>
      <c r="R61" s="158">
        <v>8.3999999999999995E-3</v>
      </c>
      <c r="S61" s="148">
        <f t="shared" si="21"/>
        <v>0.16</v>
      </c>
      <c r="V61" s="162"/>
      <c r="Z61">
        <v>0</v>
      </c>
    </row>
    <row r="62" spans="1:26" ht="24.95" customHeight="1" x14ac:dyDescent="0.25">
      <c r="A62" s="166"/>
      <c r="B62" s="163" t="s">
        <v>119</v>
      </c>
      <c r="C62" s="167" t="s">
        <v>186</v>
      </c>
      <c r="D62" s="163" t="s">
        <v>187</v>
      </c>
      <c r="E62" s="163" t="s">
        <v>100</v>
      </c>
      <c r="F62" s="164">
        <v>77.417000000000002</v>
      </c>
      <c r="G62" s="165">
        <v>0</v>
      </c>
      <c r="H62" s="165">
        <v>0</v>
      </c>
      <c r="I62" s="165">
        <f t="shared" si="16"/>
        <v>0</v>
      </c>
      <c r="J62" s="163">
        <f t="shared" si="17"/>
        <v>3217.45</v>
      </c>
      <c r="K62" s="1">
        <f t="shared" si="18"/>
        <v>0</v>
      </c>
      <c r="L62" s="1">
        <f t="shared" si="19"/>
        <v>0</v>
      </c>
      <c r="M62" s="1">
        <f t="shared" si="20"/>
        <v>0</v>
      </c>
      <c r="N62" s="1">
        <v>41.56</v>
      </c>
      <c r="O62" s="1"/>
      <c r="P62" s="162">
        <v>1.837</v>
      </c>
      <c r="Q62" s="158"/>
      <c r="R62" s="158">
        <v>1.837</v>
      </c>
      <c r="S62" s="148">
        <f t="shared" si="21"/>
        <v>142.215</v>
      </c>
      <c r="V62" s="162"/>
      <c r="Z62">
        <v>0</v>
      </c>
    </row>
    <row r="63" spans="1:26" ht="24.95" customHeight="1" x14ac:dyDescent="0.25">
      <c r="A63" s="166"/>
      <c r="B63" s="163" t="s">
        <v>119</v>
      </c>
      <c r="C63" s="167" t="s">
        <v>516</v>
      </c>
      <c r="D63" s="163" t="s">
        <v>517</v>
      </c>
      <c r="E63" s="163" t="s">
        <v>126</v>
      </c>
      <c r="F63" s="164">
        <v>65.650000000000006</v>
      </c>
      <c r="G63" s="165">
        <v>0</v>
      </c>
      <c r="H63" s="165">
        <v>0</v>
      </c>
      <c r="I63" s="165">
        <f t="shared" si="16"/>
        <v>0</v>
      </c>
      <c r="J63" s="163">
        <f t="shared" si="17"/>
        <v>690.64</v>
      </c>
      <c r="K63" s="1">
        <f t="shared" si="18"/>
        <v>0</v>
      </c>
      <c r="L63" s="1">
        <f t="shared" si="19"/>
        <v>0</v>
      </c>
      <c r="M63" s="1">
        <f t="shared" si="20"/>
        <v>0</v>
      </c>
      <c r="N63" s="1">
        <v>10.52</v>
      </c>
      <c r="O63" s="1"/>
      <c r="P63" s="162">
        <v>0.10005</v>
      </c>
      <c r="Q63" s="158"/>
      <c r="R63" s="158">
        <v>0.10005</v>
      </c>
      <c r="S63" s="148">
        <f t="shared" si="21"/>
        <v>6.5679999999999996</v>
      </c>
      <c r="V63" s="162"/>
      <c r="Z63">
        <v>0</v>
      </c>
    </row>
    <row r="64" spans="1:26" ht="24.95" customHeight="1" x14ac:dyDescent="0.25">
      <c r="A64" s="166"/>
      <c r="B64" s="163" t="s">
        <v>164</v>
      </c>
      <c r="C64" s="167" t="s">
        <v>190</v>
      </c>
      <c r="D64" s="163" t="s">
        <v>191</v>
      </c>
      <c r="E64" s="163" t="s">
        <v>151</v>
      </c>
      <c r="F64" s="164">
        <v>20</v>
      </c>
      <c r="G64" s="165">
        <v>0</v>
      </c>
      <c r="H64" s="165">
        <v>0</v>
      </c>
      <c r="I64" s="165">
        <f t="shared" si="16"/>
        <v>0</v>
      </c>
      <c r="J64" s="163">
        <f t="shared" si="17"/>
        <v>407.6</v>
      </c>
      <c r="K64" s="1">
        <f t="shared" si="18"/>
        <v>0</v>
      </c>
      <c r="L64" s="1">
        <f t="shared" si="19"/>
        <v>0</v>
      </c>
      <c r="M64" s="1">
        <f t="shared" si="20"/>
        <v>0</v>
      </c>
      <c r="N64" s="1">
        <v>20.38</v>
      </c>
      <c r="O64" s="1"/>
      <c r="P64" s="162">
        <v>4.4160000000000005E-2</v>
      </c>
      <c r="Q64" s="158"/>
      <c r="R64" s="158">
        <v>4.4160000000000005E-2</v>
      </c>
      <c r="S64" s="148">
        <f t="shared" si="21"/>
        <v>0.88300000000000001</v>
      </c>
      <c r="V64" s="162"/>
      <c r="Z64">
        <v>0</v>
      </c>
    </row>
    <row r="65" spans="1:26" ht="24.95" customHeight="1" x14ac:dyDescent="0.25">
      <c r="A65" s="166"/>
      <c r="B65" s="163" t="s">
        <v>192</v>
      </c>
      <c r="C65" s="167" t="s">
        <v>518</v>
      </c>
      <c r="D65" s="163" t="s">
        <v>519</v>
      </c>
      <c r="E65" s="163" t="s">
        <v>143</v>
      </c>
      <c r="F65" s="164">
        <v>5</v>
      </c>
      <c r="G65" s="165">
        <v>0</v>
      </c>
      <c r="H65" s="165">
        <v>0</v>
      </c>
      <c r="I65" s="165">
        <f t="shared" si="16"/>
        <v>0</v>
      </c>
      <c r="J65" s="163">
        <f t="shared" si="17"/>
        <v>101.05</v>
      </c>
      <c r="K65" s="1">
        <f t="shared" si="18"/>
        <v>0</v>
      </c>
      <c r="L65" s="1">
        <f t="shared" si="19"/>
        <v>0</v>
      </c>
      <c r="M65" s="1">
        <f t="shared" si="20"/>
        <v>0</v>
      </c>
      <c r="N65" s="1">
        <v>20.21</v>
      </c>
      <c r="O65" s="1"/>
      <c r="P65" s="162">
        <v>8.5000000000000006E-3</v>
      </c>
      <c r="Q65" s="158"/>
      <c r="R65" s="158">
        <v>8.5000000000000006E-3</v>
      </c>
      <c r="S65" s="148">
        <f t="shared" si="21"/>
        <v>4.2999999999999997E-2</v>
      </c>
      <c r="V65" s="162"/>
      <c r="Z65">
        <v>0</v>
      </c>
    </row>
    <row r="66" spans="1:26" ht="24.95" customHeight="1" x14ac:dyDescent="0.25">
      <c r="A66" s="166"/>
      <c r="B66" s="163" t="s">
        <v>192</v>
      </c>
      <c r="C66" s="167" t="s">
        <v>193</v>
      </c>
      <c r="D66" s="163" t="s">
        <v>194</v>
      </c>
      <c r="E66" s="163" t="s">
        <v>143</v>
      </c>
      <c r="F66" s="164">
        <v>4</v>
      </c>
      <c r="G66" s="165">
        <v>0</v>
      </c>
      <c r="H66" s="165">
        <v>0</v>
      </c>
      <c r="I66" s="165">
        <f t="shared" si="16"/>
        <v>0</v>
      </c>
      <c r="J66" s="163">
        <f t="shared" si="17"/>
        <v>96.64</v>
      </c>
      <c r="K66" s="1">
        <f t="shared" si="18"/>
        <v>0</v>
      </c>
      <c r="L66" s="1">
        <f t="shared" si="19"/>
        <v>0</v>
      </c>
      <c r="M66" s="1">
        <f t="shared" si="20"/>
        <v>0</v>
      </c>
      <c r="N66" s="1">
        <v>24.16</v>
      </c>
      <c r="O66" s="1"/>
      <c r="P66" s="162">
        <v>1.0500000000000001E-2</v>
      </c>
      <c r="Q66" s="158"/>
      <c r="R66" s="158">
        <v>1.0500000000000001E-2</v>
      </c>
      <c r="S66" s="148">
        <f t="shared" si="21"/>
        <v>4.2000000000000003E-2</v>
      </c>
      <c r="V66" s="162"/>
      <c r="Z66">
        <v>0</v>
      </c>
    </row>
    <row r="67" spans="1:26" ht="24.95" customHeight="1" x14ac:dyDescent="0.25">
      <c r="A67" s="166"/>
      <c r="B67" s="163" t="s">
        <v>192</v>
      </c>
      <c r="C67" s="167" t="s">
        <v>195</v>
      </c>
      <c r="D67" s="163" t="s">
        <v>196</v>
      </c>
      <c r="E67" s="163" t="s">
        <v>143</v>
      </c>
      <c r="F67" s="164">
        <v>3</v>
      </c>
      <c r="G67" s="165">
        <v>0</v>
      </c>
      <c r="H67" s="165">
        <v>0</v>
      </c>
      <c r="I67" s="165">
        <f t="shared" si="16"/>
        <v>0</v>
      </c>
      <c r="J67" s="163">
        <f t="shared" si="17"/>
        <v>69.42</v>
      </c>
      <c r="K67" s="1">
        <f t="shared" si="18"/>
        <v>0</v>
      </c>
      <c r="L67" s="1">
        <f t="shared" si="19"/>
        <v>0</v>
      </c>
      <c r="M67" s="1">
        <f t="shared" si="20"/>
        <v>0</v>
      </c>
      <c r="N67" s="1">
        <v>23.14</v>
      </c>
      <c r="O67" s="1"/>
      <c r="P67" s="162">
        <v>1.0500000000000001E-2</v>
      </c>
      <c r="Q67" s="158"/>
      <c r="R67" s="158">
        <v>1.0500000000000001E-2</v>
      </c>
      <c r="S67" s="148">
        <f t="shared" si="21"/>
        <v>3.2000000000000001E-2</v>
      </c>
      <c r="V67" s="162"/>
      <c r="Z67">
        <v>0</v>
      </c>
    </row>
    <row r="68" spans="1:26" ht="24.95" customHeight="1" x14ac:dyDescent="0.25">
      <c r="A68" s="166"/>
      <c r="B68" s="163" t="s">
        <v>192</v>
      </c>
      <c r="C68" s="167" t="s">
        <v>408</v>
      </c>
      <c r="D68" s="163" t="s">
        <v>409</v>
      </c>
      <c r="E68" s="163" t="s">
        <v>143</v>
      </c>
      <c r="F68" s="164">
        <v>1</v>
      </c>
      <c r="G68" s="165">
        <v>0</v>
      </c>
      <c r="H68" s="165">
        <v>0</v>
      </c>
      <c r="I68" s="165">
        <f t="shared" si="16"/>
        <v>0</v>
      </c>
      <c r="J68" s="163">
        <f t="shared" si="17"/>
        <v>24.08</v>
      </c>
      <c r="K68" s="1">
        <f t="shared" si="18"/>
        <v>0</v>
      </c>
      <c r="L68" s="1">
        <f t="shared" si="19"/>
        <v>0</v>
      </c>
      <c r="M68" s="1">
        <f t="shared" si="20"/>
        <v>0</v>
      </c>
      <c r="N68" s="1">
        <v>24.08</v>
      </c>
      <c r="O68" s="1"/>
      <c r="P68" s="162">
        <v>1.0800000000000001E-2</v>
      </c>
      <c r="Q68" s="158"/>
      <c r="R68" s="158">
        <v>1.0800000000000001E-2</v>
      </c>
      <c r="S68" s="148">
        <f t="shared" si="21"/>
        <v>1.0999999999999999E-2</v>
      </c>
      <c r="V68" s="162"/>
      <c r="Z68">
        <v>0</v>
      </c>
    </row>
    <row r="69" spans="1:26" ht="24.95" customHeight="1" x14ac:dyDescent="0.25">
      <c r="A69" s="166"/>
      <c r="B69" s="163" t="s">
        <v>192</v>
      </c>
      <c r="C69" s="167" t="s">
        <v>520</v>
      </c>
      <c r="D69" s="163" t="s">
        <v>521</v>
      </c>
      <c r="E69" s="163" t="s">
        <v>143</v>
      </c>
      <c r="F69" s="164">
        <v>1</v>
      </c>
      <c r="G69" s="165">
        <v>0</v>
      </c>
      <c r="H69" s="165">
        <v>0</v>
      </c>
      <c r="I69" s="165">
        <f t="shared" si="16"/>
        <v>0</v>
      </c>
      <c r="J69" s="163">
        <f t="shared" si="17"/>
        <v>22.11</v>
      </c>
      <c r="K69" s="1">
        <f t="shared" si="18"/>
        <v>0</v>
      </c>
      <c r="L69" s="1">
        <f t="shared" si="19"/>
        <v>0</v>
      </c>
      <c r="M69" s="1">
        <f t="shared" si="20"/>
        <v>0</v>
      </c>
      <c r="N69" s="1">
        <v>22.11</v>
      </c>
      <c r="O69" s="1"/>
      <c r="P69" s="162">
        <v>8.9999999999999993E-3</v>
      </c>
      <c r="Q69" s="158"/>
      <c r="R69" s="158">
        <v>8.9999999999999993E-3</v>
      </c>
      <c r="S69" s="148">
        <f t="shared" si="21"/>
        <v>8.9999999999999993E-3</v>
      </c>
      <c r="V69" s="162"/>
      <c r="Z69">
        <v>0</v>
      </c>
    </row>
    <row r="70" spans="1:26" ht="24.95" customHeight="1" x14ac:dyDescent="0.25">
      <c r="A70" s="166"/>
      <c r="B70" s="163" t="s">
        <v>192</v>
      </c>
      <c r="C70" s="167" t="s">
        <v>522</v>
      </c>
      <c r="D70" s="163" t="s">
        <v>523</v>
      </c>
      <c r="E70" s="163" t="s">
        <v>143</v>
      </c>
      <c r="F70" s="164">
        <v>5</v>
      </c>
      <c r="G70" s="165">
        <v>0</v>
      </c>
      <c r="H70" s="165">
        <v>0</v>
      </c>
      <c r="I70" s="165">
        <f t="shared" si="16"/>
        <v>0</v>
      </c>
      <c r="J70" s="163">
        <f t="shared" si="17"/>
        <v>110.45</v>
      </c>
      <c r="K70" s="1">
        <f t="shared" si="18"/>
        <v>0</v>
      </c>
      <c r="L70" s="1">
        <f t="shared" si="19"/>
        <v>0</v>
      </c>
      <c r="M70" s="1">
        <f t="shared" si="20"/>
        <v>0</v>
      </c>
      <c r="N70" s="1">
        <v>22.09</v>
      </c>
      <c r="O70" s="1"/>
      <c r="P70" s="162">
        <v>8.9999999999999993E-3</v>
      </c>
      <c r="Q70" s="158"/>
      <c r="R70" s="158">
        <v>8.9999999999999993E-3</v>
      </c>
      <c r="S70" s="148">
        <f t="shared" si="21"/>
        <v>4.4999999999999998E-2</v>
      </c>
      <c r="V70" s="162"/>
      <c r="Z70">
        <v>0</v>
      </c>
    </row>
    <row r="71" spans="1:26" ht="24.95" customHeight="1" x14ac:dyDescent="0.25">
      <c r="A71" s="166"/>
      <c r="B71" s="163" t="s">
        <v>192</v>
      </c>
      <c r="C71" s="167" t="s">
        <v>524</v>
      </c>
      <c r="D71" s="163" t="s">
        <v>525</v>
      </c>
      <c r="E71" s="163" t="s">
        <v>143</v>
      </c>
      <c r="F71" s="164">
        <v>1</v>
      </c>
      <c r="G71" s="165">
        <v>0</v>
      </c>
      <c r="H71" s="165">
        <v>0</v>
      </c>
      <c r="I71" s="165">
        <f t="shared" si="16"/>
        <v>0</v>
      </c>
      <c r="J71" s="163">
        <f t="shared" si="17"/>
        <v>22.96</v>
      </c>
      <c r="K71" s="1">
        <f t="shared" si="18"/>
        <v>0</v>
      </c>
      <c r="L71" s="1">
        <f t="shared" si="19"/>
        <v>0</v>
      </c>
      <c r="M71" s="1">
        <f t="shared" si="20"/>
        <v>0</v>
      </c>
      <c r="N71" s="1">
        <v>22.96</v>
      </c>
      <c r="O71" s="1"/>
      <c r="P71" s="162">
        <v>9.2999999999999992E-3</v>
      </c>
      <c r="Q71" s="158"/>
      <c r="R71" s="158">
        <v>9.2999999999999992E-3</v>
      </c>
      <c r="S71" s="148">
        <f t="shared" si="21"/>
        <v>8.9999999999999993E-3</v>
      </c>
      <c r="V71" s="162"/>
      <c r="Z71">
        <v>0</v>
      </c>
    </row>
    <row r="72" spans="1:26" ht="24.95" customHeight="1" x14ac:dyDescent="0.25">
      <c r="A72" s="166"/>
      <c r="B72" s="163" t="s">
        <v>119</v>
      </c>
      <c r="C72" s="167" t="s">
        <v>526</v>
      </c>
      <c r="D72" s="163" t="s">
        <v>527</v>
      </c>
      <c r="E72" s="163" t="s">
        <v>175</v>
      </c>
      <c r="F72" s="164">
        <v>4.8</v>
      </c>
      <c r="G72" s="165">
        <v>0</v>
      </c>
      <c r="H72" s="165">
        <v>0</v>
      </c>
      <c r="I72" s="165">
        <f t="shared" si="16"/>
        <v>0</v>
      </c>
      <c r="J72" s="163">
        <f t="shared" si="17"/>
        <v>26.74</v>
      </c>
      <c r="K72" s="1">
        <f t="shared" si="18"/>
        <v>0</v>
      </c>
      <c r="L72" s="1">
        <f t="shared" si="19"/>
        <v>0</v>
      </c>
      <c r="M72" s="1">
        <f t="shared" si="20"/>
        <v>0</v>
      </c>
      <c r="N72" s="1">
        <v>5.57</v>
      </c>
      <c r="O72" s="1"/>
      <c r="P72" s="162">
        <v>7.9900000000000006E-3</v>
      </c>
      <c r="Q72" s="158"/>
      <c r="R72" s="158">
        <v>7.9900000000000006E-3</v>
      </c>
      <c r="S72" s="148">
        <f t="shared" si="21"/>
        <v>3.7999999999999999E-2</v>
      </c>
      <c r="V72" s="162"/>
      <c r="Z72">
        <v>0</v>
      </c>
    </row>
    <row r="73" spans="1:26" ht="24.95" customHeight="1" x14ac:dyDescent="0.25">
      <c r="A73" s="166"/>
      <c r="B73" s="163" t="s">
        <v>192</v>
      </c>
      <c r="C73" s="167" t="s">
        <v>528</v>
      </c>
      <c r="D73" s="163" t="s">
        <v>529</v>
      </c>
      <c r="E73" s="163" t="s">
        <v>175</v>
      </c>
      <c r="F73" s="164">
        <v>3.6</v>
      </c>
      <c r="G73" s="165">
        <v>0</v>
      </c>
      <c r="H73" s="165">
        <v>0</v>
      </c>
      <c r="I73" s="165">
        <f t="shared" si="16"/>
        <v>0</v>
      </c>
      <c r="J73" s="163">
        <f t="shared" si="17"/>
        <v>37.840000000000003</v>
      </c>
      <c r="K73" s="1">
        <f t="shared" si="18"/>
        <v>0</v>
      </c>
      <c r="L73" s="1">
        <f t="shared" si="19"/>
        <v>0</v>
      </c>
      <c r="M73" s="1">
        <f t="shared" si="20"/>
        <v>0</v>
      </c>
      <c r="N73" s="1">
        <v>10.51</v>
      </c>
      <c r="O73" s="1"/>
      <c r="P73" s="162">
        <v>5.0000000000000001E-4</v>
      </c>
      <c r="Q73" s="158"/>
      <c r="R73" s="158">
        <v>5.0000000000000001E-4</v>
      </c>
      <c r="S73" s="148">
        <f t="shared" si="21"/>
        <v>2E-3</v>
      </c>
      <c r="V73" s="162"/>
      <c r="Z73">
        <v>0</v>
      </c>
    </row>
    <row r="74" spans="1:26" ht="24.95" customHeight="1" x14ac:dyDescent="0.25">
      <c r="A74" s="166"/>
      <c r="B74" s="163" t="s">
        <v>192</v>
      </c>
      <c r="C74" s="167" t="s">
        <v>530</v>
      </c>
      <c r="D74" s="163" t="s">
        <v>531</v>
      </c>
      <c r="E74" s="163" t="s">
        <v>175</v>
      </c>
      <c r="F74" s="164">
        <v>1.2</v>
      </c>
      <c r="G74" s="165">
        <v>0</v>
      </c>
      <c r="H74" s="165">
        <v>0</v>
      </c>
      <c r="I74" s="165">
        <f t="shared" si="16"/>
        <v>0</v>
      </c>
      <c r="J74" s="163">
        <f t="shared" si="17"/>
        <v>13.54</v>
      </c>
      <c r="K74" s="1">
        <f t="shared" si="18"/>
        <v>0</v>
      </c>
      <c r="L74" s="1">
        <f t="shared" si="19"/>
        <v>0</v>
      </c>
      <c r="M74" s="1">
        <f t="shared" si="20"/>
        <v>0</v>
      </c>
      <c r="N74" s="1">
        <v>11.28</v>
      </c>
      <c r="O74" s="1"/>
      <c r="P74" s="162">
        <v>5.0000000000000001E-4</v>
      </c>
      <c r="Q74" s="158"/>
      <c r="R74" s="158">
        <v>5.0000000000000001E-4</v>
      </c>
      <c r="S74" s="148">
        <f t="shared" si="21"/>
        <v>1E-3</v>
      </c>
      <c r="V74" s="162"/>
      <c r="Z74">
        <v>0</v>
      </c>
    </row>
    <row r="75" spans="1:26" x14ac:dyDescent="0.25">
      <c r="A75" s="148"/>
      <c r="B75" s="148"/>
      <c r="C75" s="148"/>
      <c r="D75" s="148" t="s">
        <v>69</v>
      </c>
      <c r="E75" s="148"/>
      <c r="F75" s="162"/>
      <c r="G75" s="151">
        <f>ROUND((SUM(L53:L74))/1,2)</f>
        <v>0</v>
      </c>
      <c r="H75" s="151">
        <f>ROUND((SUM(M53:M74))/1,2)</f>
        <v>0</v>
      </c>
      <c r="I75" s="151">
        <f>ROUND((SUM(I53:I74))/1,2)</f>
        <v>0</v>
      </c>
      <c r="J75" s="148"/>
      <c r="K75" s="148"/>
      <c r="L75" s="148">
        <f>ROUND((SUM(L53:L74))/1,2)</f>
        <v>0</v>
      </c>
      <c r="M75" s="148">
        <f>ROUND((SUM(M53:M74))/1,2)</f>
        <v>0</v>
      </c>
      <c r="N75" s="148"/>
      <c r="O75" s="148"/>
      <c r="P75" s="168"/>
      <c r="Q75" s="148"/>
      <c r="R75" s="148"/>
      <c r="S75" s="168">
        <f>ROUND((SUM(S53:S74))/1,2)</f>
        <v>170.36</v>
      </c>
      <c r="T75" s="145"/>
      <c r="U75" s="145"/>
      <c r="V75" s="2">
        <f>ROUND((SUM(V53:V74))/1,2)</f>
        <v>0</v>
      </c>
      <c r="W75" s="145"/>
      <c r="X75" s="145"/>
      <c r="Y75" s="145"/>
      <c r="Z75" s="145"/>
    </row>
    <row r="76" spans="1:26" x14ac:dyDescent="0.25">
      <c r="A76" s="1"/>
      <c r="B76" s="1"/>
      <c r="C76" s="1"/>
      <c r="D76" s="1"/>
      <c r="E76" s="1"/>
      <c r="F76" s="158"/>
      <c r="G76" s="141"/>
      <c r="H76" s="141"/>
      <c r="I76" s="141"/>
      <c r="J76" s="1"/>
      <c r="K76" s="1"/>
      <c r="L76" s="1"/>
      <c r="M76" s="1"/>
      <c r="N76" s="1"/>
      <c r="O76" s="1"/>
      <c r="P76" s="1"/>
      <c r="Q76" s="1"/>
      <c r="R76" s="1"/>
      <c r="S76" s="1"/>
      <c r="V76" s="1"/>
    </row>
    <row r="77" spans="1:26" x14ac:dyDescent="0.25">
      <c r="A77" s="148"/>
      <c r="B77" s="148"/>
      <c r="C77" s="148"/>
      <c r="D77" s="148" t="s">
        <v>70</v>
      </c>
      <c r="E77" s="148"/>
      <c r="F77" s="162"/>
      <c r="G77" s="149"/>
      <c r="H77" s="149"/>
      <c r="I77" s="149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5"/>
      <c r="U77" s="145"/>
      <c r="V77" s="148"/>
      <c r="W77" s="145"/>
      <c r="X77" s="145"/>
      <c r="Y77" s="145"/>
      <c r="Z77" s="145"/>
    </row>
    <row r="78" spans="1:26" ht="24.95" customHeight="1" x14ac:dyDescent="0.25">
      <c r="A78" s="166"/>
      <c r="B78" s="163" t="s">
        <v>205</v>
      </c>
      <c r="C78" s="167" t="s">
        <v>532</v>
      </c>
      <c r="D78" s="163" t="s">
        <v>533</v>
      </c>
      <c r="E78" s="163" t="s">
        <v>126</v>
      </c>
      <c r="F78" s="164">
        <v>69.509</v>
      </c>
      <c r="G78" s="165">
        <v>0</v>
      </c>
      <c r="H78" s="165">
        <v>0</v>
      </c>
      <c r="I78" s="165">
        <f t="shared" ref="I78:I104" si="22">ROUND(F78*(G78+H78),2)</f>
        <v>0</v>
      </c>
      <c r="J78" s="163">
        <f t="shared" ref="J78:J104" si="23">ROUND(F78*(N78),2)</f>
        <v>141.80000000000001</v>
      </c>
      <c r="K78" s="1">
        <f t="shared" ref="K78:K104" si="24">ROUND(F78*(O78),2)</f>
        <v>0</v>
      </c>
      <c r="L78" s="1">
        <f t="shared" ref="L78:L104" si="25">ROUND(F78*(G78),2)</f>
        <v>0</v>
      </c>
      <c r="M78" s="1">
        <f t="shared" ref="M78:M104" si="26">ROUND(F78*(H78),2)</f>
        <v>0</v>
      </c>
      <c r="N78" s="1">
        <v>2.04</v>
      </c>
      <c r="O78" s="1"/>
      <c r="P78" s="162">
        <v>2.572E-2</v>
      </c>
      <c r="Q78" s="158"/>
      <c r="R78" s="158">
        <v>2.572E-2</v>
      </c>
      <c r="S78" s="148">
        <f>ROUND(F78*(P78),3)</f>
        <v>1.788</v>
      </c>
      <c r="V78" s="162"/>
      <c r="Z78">
        <v>0</v>
      </c>
    </row>
    <row r="79" spans="1:26" ht="24.95" customHeight="1" x14ac:dyDescent="0.25">
      <c r="A79" s="166"/>
      <c r="B79" s="163" t="s">
        <v>205</v>
      </c>
      <c r="C79" s="167" t="s">
        <v>534</v>
      </c>
      <c r="D79" s="163" t="s">
        <v>535</v>
      </c>
      <c r="E79" s="163" t="s">
        <v>126</v>
      </c>
      <c r="F79" s="164">
        <v>69.509</v>
      </c>
      <c r="G79" s="165">
        <v>0</v>
      </c>
      <c r="H79" s="165">
        <v>0</v>
      </c>
      <c r="I79" s="165">
        <f t="shared" si="22"/>
        <v>0</v>
      </c>
      <c r="J79" s="163">
        <f t="shared" si="23"/>
        <v>99.4</v>
      </c>
      <c r="K79" s="1">
        <f t="shared" si="24"/>
        <v>0</v>
      </c>
      <c r="L79" s="1">
        <f t="shared" si="25"/>
        <v>0</v>
      </c>
      <c r="M79" s="1">
        <f t="shared" si="26"/>
        <v>0</v>
      </c>
      <c r="N79" s="1">
        <v>1.43</v>
      </c>
      <c r="O79" s="1"/>
      <c r="P79" s="158"/>
      <c r="Q79" s="158"/>
      <c r="R79" s="158"/>
      <c r="S79" s="148"/>
      <c r="V79" s="162"/>
      <c r="Z79">
        <v>0</v>
      </c>
    </row>
    <row r="80" spans="1:26" ht="24.95" customHeight="1" x14ac:dyDescent="0.25">
      <c r="A80" s="166"/>
      <c r="B80" s="163" t="s">
        <v>536</v>
      </c>
      <c r="C80" s="167" t="s">
        <v>537</v>
      </c>
      <c r="D80" s="163" t="s">
        <v>538</v>
      </c>
      <c r="E80" s="163" t="s">
        <v>126</v>
      </c>
      <c r="F80" s="164">
        <v>69.509</v>
      </c>
      <c r="G80" s="165">
        <v>0</v>
      </c>
      <c r="H80" s="165">
        <v>0</v>
      </c>
      <c r="I80" s="165">
        <f t="shared" si="22"/>
        <v>0</v>
      </c>
      <c r="J80" s="163">
        <f t="shared" si="23"/>
        <v>88.97</v>
      </c>
      <c r="K80" s="1">
        <f t="shared" si="24"/>
        <v>0</v>
      </c>
      <c r="L80" s="1">
        <f t="shared" si="25"/>
        <v>0</v>
      </c>
      <c r="M80" s="1">
        <f t="shared" si="26"/>
        <v>0</v>
      </c>
      <c r="N80" s="1">
        <v>1.28</v>
      </c>
      <c r="O80" s="1"/>
      <c r="P80" s="162">
        <v>2.572E-2</v>
      </c>
      <c r="Q80" s="158"/>
      <c r="R80" s="158">
        <v>2.572E-2</v>
      </c>
      <c r="S80" s="148">
        <f>ROUND(F80*(P80),3)</f>
        <v>1.788</v>
      </c>
      <c r="V80" s="162"/>
      <c r="Z80">
        <v>0</v>
      </c>
    </row>
    <row r="81" spans="1:26" ht="24.95" customHeight="1" x14ac:dyDescent="0.25">
      <c r="A81" s="166"/>
      <c r="B81" s="163" t="s">
        <v>205</v>
      </c>
      <c r="C81" s="167" t="s">
        <v>206</v>
      </c>
      <c r="D81" s="163" t="s">
        <v>207</v>
      </c>
      <c r="E81" s="163" t="s">
        <v>126</v>
      </c>
      <c r="F81" s="164">
        <v>116.65</v>
      </c>
      <c r="G81" s="165">
        <v>0</v>
      </c>
      <c r="H81" s="165">
        <v>0</v>
      </c>
      <c r="I81" s="165">
        <f t="shared" si="22"/>
        <v>0</v>
      </c>
      <c r="J81" s="163">
        <f t="shared" si="23"/>
        <v>302.12</v>
      </c>
      <c r="K81" s="1">
        <f t="shared" si="24"/>
        <v>0</v>
      </c>
      <c r="L81" s="1">
        <f t="shared" si="25"/>
        <v>0</v>
      </c>
      <c r="M81" s="1">
        <f t="shared" si="26"/>
        <v>0</v>
      </c>
      <c r="N81" s="1">
        <v>2.59</v>
      </c>
      <c r="O81" s="1"/>
      <c r="P81" s="162">
        <v>1.5300000000000001E-3</v>
      </c>
      <c r="Q81" s="158"/>
      <c r="R81" s="158">
        <v>1.5300000000000001E-3</v>
      </c>
      <c r="S81" s="148">
        <f>ROUND(F81*(P81),3)</f>
        <v>0.17799999999999999</v>
      </c>
      <c r="V81" s="162"/>
      <c r="Z81">
        <v>0</v>
      </c>
    </row>
    <row r="82" spans="1:26" ht="24.95" customHeight="1" x14ac:dyDescent="0.25">
      <c r="A82" s="166"/>
      <c r="B82" s="163" t="s">
        <v>119</v>
      </c>
      <c r="C82" s="167" t="s">
        <v>208</v>
      </c>
      <c r="D82" s="163" t="s">
        <v>209</v>
      </c>
      <c r="E82" s="163" t="s">
        <v>126</v>
      </c>
      <c r="F82" s="164">
        <v>116.65</v>
      </c>
      <c r="G82" s="165">
        <v>0</v>
      </c>
      <c r="H82" s="165">
        <v>0</v>
      </c>
      <c r="I82" s="165">
        <f t="shared" si="22"/>
        <v>0</v>
      </c>
      <c r="J82" s="163">
        <f t="shared" si="23"/>
        <v>459.6</v>
      </c>
      <c r="K82" s="1">
        <f t="shared" si="24"/>
        <v>0</v>
      </c>
      <c r="L82" s="1">
        <f t="shared" si="25"/>
        <v>0</v>
      </c>
      <c r="M82" s="1">
        <f t="shared" si="26"/>
        <v>0</v>
      </c>
      <c r="N82" s="1">
        <v>3.94</v>
      </c>
      <c r="O82" s="1"/>
      <c r="P82" s="162">
        <v>5.0000000000000002E-5</v>
      </c>
      <c r="Q82" s="158"/>
      <c r="R82" s="158">
        <v>5.0000000000000002E-5</v>
      </c>
      <c r="S82" s="148">
        <f>ROUND(F82*(P82),3)</f>
        <v>6.0000000000000001E-3</v>
      </c>
      <c r="V82" s="162"/>
      <c r="Z82">
        <v>0</v>
      </c>
    </row>
    <row r="83" spans="1:26" ht="24.95" customHeight="1" x14ac:dyDescent="0.25">
      <c r="A83" s="166"/>
      <c r="B83" s="163" t="s">
        <v>210</v>
      </c>
      <c r="C83" s="167" t="s">
        <v>213</v>
      </c>
      <c r="D83" s="163" t="s">
        <v>214</v>
      </c>
      <c r="E83" s="163" t="s">
        <v>126</v>
      </c>
      <c r="F83" s="164">
        <v>32.505000000000003</v>
      </c>
      <c r="G83" s="165">
        <v>0</v>
      </c>
      <c r="H83" s="165">
        <v>0</v>
      </c>
      <c r="I83" s="165">
        <f t="shared" si="22"/>
        <v>0</v>
      </c>
      <c r="J83" s="163">
        <f t="shared" si="23"/>
        <v>84.19</v>
      </c>
      <c r="K83" s="1">
        <f t="shared" si="24"/>
        <v>0</v>
      </c>
      <c r="L83" s="1">
        <f t="shared" si="25"/>
        <v>0</v>
      </c>
      <c r="M83" s="1">
        <f t="shared" si="26"/>
        <v>0</v>
      </c>
      <c r="N83" s="1">
        <v>2.59</v>
      </c>
      <c r="O83" s="1"/>
      <c r="P83" s="158"/>
      <c r="Q83" s="158"/>
      <c r="R83" s="158"/>
      <c r="S83" s="148"/>
      <c r="V83" s="162">
        <f>ROUND(F83*(X83),3)</f>
        <v>6.3710000000000004</v>
      </c>
      <c r="X83">
        <v>0.19600000000000001</v>
      </c>
      <c r="Z83">
        <v>0</v>
      </c>
    </row>
    <row r="84" spans="1:26" ht="24.95" customHeight="1" x14ac:dyDescent="0.25">
      <c r="A84" s="166"/>
      <c r="B84" s="163" t="s">
        <v>210</v>
      </c>
      <c r="C84" s="167" t="s">
        <v>215</v>
      </c>
      <c r="D84" s="163" t="s">
        <v>539</v>
      </c>
      <c r="E84" s="163" t="s">
        <v>126</v>
      </c>
      <c r="F84" s="164">
        <v>7.68</v>
      </c>
      <c r="G84" s="165">
        <v>0</v>
      </c>
      <c r="H84" s="165">
        <v>0</v>
      </c>
      <c r="I84" s="165">
        <f t="shared" si="22"/>
        <v>0</v>
      </c>
      <c r="J84" s="163">
        <f t="shared" si="23"/>
        <v>45.77</v>
      </c>
      <c r="K84" s="1">
        <f t="shared" si="24"/>
        <v>0</v>
      </c>
      <c r="L84" s="1">
        <f t="shared" si="25"/>
        <v>0</v>
      </c>
      <c r="M84" s="1">
        <f t="shared" si="26"/>
        <v>0</v>
      </c>
      <c r="N84" s="1">
        <v>5.96</v>
      </c>
      <c r="O84" s="1"/>
      <c r="P84" s="158"/>
      <c r="Q84" s="158"/>
      <c r="R84" s="158"/>
      <c r="S84" s="148"/>
      <c r="V84" s="162">
        <f>ROUND(F84*(X84),3)</f>
        <v>0.63</v>
      </c>
      <c r="X84">
        <v>8.2000000000000003E-2</v>
      </c>
      <c r="Z84">
        <v>0</v>
      </c>
    </row>
    <row r="85" spans="1:26" ht="35.1" customHeight="1" x14ac:dyDescent="0.25">
      <c r="A85" s="166"/>
      <c r="B85" s="163" t="s">
        <v>210</v>
      </c>
      <c r="C85" s="167" t="s">
        <v>540</v>
      </c>
      <c r="D85" s="163" t="s">
        <v>541</v>
      </c>
      <c r="E85" s="163" t="s">
        <v>100</v>
      </c>
      <c r="F85" s="164">
        <v>0.108</v>
      </c>
      <c r="G85" s="165">
        <v>0</v>
      </c>
      <c r="H85" s="165">
        <v>0</v>
      </c>
      <c r="I85" s="165">
        <f t="shared" si="22"/>
        <v>0</v>
      </c>
      <c r="J85" s="163">
        <f t="shared" si="23"/>
        <v>10.86</v>
      </c>
      <c r="K85" s="1">
        <f t="shared" si="24"/>
        <v>0</v>
      </c>
      <c r="L85" s="1">
        <f t="shared" si="25"/>
        <v>0</v>
      </c>
      <c r="M85" s="1">
        <f t="shared" si="26"/>
        <v>0</v>
      </c>
      <c r="N85" s="1">
        <v>100.6</v>
      </c>
      <c r="O85" s="1"/>
      <c r="P85" s="158"/>
      <c r="Q85" s="158"/>
      <c r="R85" s="158"/>
      <c r="S85" s="148"/>
      <c r="V85" s="162">
        <f>ROUND(F85*(X85),3)</f>
        <v>0.23799999999999999</v>
      </c>
      <c r="X85">
        <v>2.2000000000000002</v>
      </c>
      <c r="Z85">
        <v>0</v>
      </c>
    </row>
    <row r="86" spans="1:26" ht="24.95" customHeight="1" x14ac:dyDescent="0.25">
      <c r="A86" s="166"/>
      <c r="B86" s="163" t="s">
        <v>210</v>
      </c>
      <c r="C86" s="167" t="s">
        <v>223</v>
      </c>
      <c r="D86" s="163" t="s">
        <v>542</v>
      </c>
      <c r="E86" s="163" t="s">
        <v>126</v>
      </c>
      <c r="F86" s="164">
        <v>13.78</v>
      </c>
      <c r="G86" s="165">
        <v>0</v>
      </c>
      <c r="H86" s="165">
        <v>0</v>
      </c>
      <c r="I86" s="165">
        <f t="shared" si="22"/>
        <v>0</v>
      </c>
      <c r="J86" s="163">
        <f t="shared" si="23"/>
        <v>26.87</v>
      </c>
      <c r="K86" s="1">
        <f t="shared" si="24"/>
        <v>0</v>
      </c>
      <c r="L86" s="1">
        <f t="shared" si="25"/>
        <v>0</v>
      </c>
      <c r="M86" s="1">
        <f t="shared" si="26"/>
        <v>0</v>
      </c>
      <c r="N86" s="1">
        <v>1.95</v>
      </c>
      <c r="O86" s="1"/>
      <c r="P86" s="158"/>
      <c r="Q86" s="158"/>
      <c r="R86" s="158"/>
      <c r="S86" s="148"/>
      <c r="V86" s="162">
        <f>ROUND(F86*(X86),3)</f>
        <v>0.27600000000000002</v>
      </c>
      <c r="X86">
        <v>0.02</v>
      </c>
      <c r="Z86">
        <v>0</v>
      </c>
    </row>
    <row r="87" spans="1:26" ht="24.95" customHeight="1" x14ac:dyDescent="0.25">
      <c r="A87" s="166"/>
      <c r="B87" s="163" t="s">
        <v>210</v>
      </c>
      <c r="C87" s="167" t="s">
        <v>227</v>
      </c>
      <c r="D87" s="163" t="s">
        <v>228</v>
      </c>
      <c r="E87" s="163" t="s">
        <v>126</v>
      </c>
      <c r="F87" s="164">
        <v>3.8959999999999999</v>
      </c>
      <c r="G87" s="165">
        <v>0</v>
      </c>
      <c r="H87" s="165">
        <v>0</v>
      </c>
      <c r="I87" s="165">
        <f t="shared" si="22"/>
        <v>0</v>
      </c>
      <c r="J87" s="163">
        <f t="shared" si="23"/>
        <v>21.9</v>
      </c>
      <c r="K87" s="1">
        <f t="shared" si="24"/>
        <v>0</v>
      </c>
      <c r="L87" s="1">
        <f t="shared" si="25"/>
        <v>0</v>
      </c>
      <c r="M87" s="1">
        <f t="shared" si="26"/>
        <v>0</v>
      </c>
      <c r="N87" s="1">
        <v>5.62</v>
      </c>
      <c r="O87" s="1"/>
      <c r="P87" s="158"/>
      <c r="Q87" s="158"/>
      <c r="R87" s="158"/>
      <c r="S87" s="148"/>
      <c r="V87" s="162">
        <f>ROUND(F87*(X87),3)</f>
        <v>0.222</v>
      </c>
      <c r="X87">
        <v>5.7000000000000002E-2</v>
      </c>
      <c r="Z87">
        <v>0</v>
      </c>
    </row>
    <row r="88" spans="1:26" ht="24.95" customHeight="1" x14ac:dyDescent="0.25">
      <c r="A88" s="166"/>
      <c r="B88" s="163" t="s">
        <v>210</v>
      </c>
      <c r="C88" s="167" t="s">
        <v>229</v>
      </c>
      <c r="D88" s="163" t="s">
        <v>423</v>
      </c>
      <c r="E88" s="163" t="s">
        <v>143</v>
      </c>
      <c r="F88" s="164">
        <v>5</v>
      </c>
      <c r="G88" s="165">
        <v>0</v>
      </c>
      <c r="H88" s="165">
        <v>0</v>
      </c>
      <c r="I88" s="165">
        <f t="shared" si="22"/>
        <v>0</v>
      </c>
      <c r="J88" s="163">
        <f t="shared" si="23"/>
        <v>3.55</v>
      </c>
      <c r="K88" s="1">
        <f t="shared" si="24"/>
        <v>0</v>
      </c>
      <c r="L88" s="1">
        <f t="shared" si="25"/>
        <v>0</v>
      </c>
      <c r="M88" s="1">
        <f t="shared" si="26"/>
        <v>0</v>
      </c>
      <c r="N88" s="1">
        <v>0.71</v>
      </c>
      <c r="O88" s="1"/>
      <c r="P88" s="158"/>
      <c r="Q88" s="158"/>
      <c r="R88" s="158"/>
      <c r="S88" s="148"/>
      <c r="V88" s="162"/>
      <c r="Z88">
        <v>0</v>
      </c>
    </row>
    <row r="89" spans="1:26" ht="24.95" customHeight="1" x14ac:dyDescent="0.25">
      <c r="A89" s="166"/>
      <c r="B89" s="163" t="s">
        <v>210</v>
      </c>
      <c r="C89" s="167" t="s">
        <v>543</v>
      </c>
      <c r="D89" s="163" t="s">
        <v>544</v>
      </c>
      <c r="E89" s="163" t="s">
        <v>143</v>
      </c>
      <c r="F89" s="164">
        <v>6</v>
      </c>
      <c r="G89" s="165">
        <v>0</v>
      </c>
      <c r="H89" s="165">
        <v>0</v>
      </c>
      <c r="I89" s="165">
        <f t="shared" si="22"/>
        <v>0</v>
      </c>
      <c r="J89" s="163">
        <f t="shared" si="23"/>
        <v>11.7</v>
      </c>
      <c r="K89" s="1">
        <f t="shared" si="24"/>
        <v>0</v>
      </c>
      <c r="L89" s="1">
        <f t="shared" si="25"/>
        <v>0</v>
      </c>
      <c r="M89" s="1">
        <f t="shared" si="26"/>
        <v>0</v>
      </c>
      <c r="N89" s="1">
        <v>1.95</v>
      </c>
      <c r="O89" s="1"/>
      <c r="P89" s="158"/>
      <c r="Q89" s="158"/>
      <c r="R89" s="158"/>
      <c r="S89" s="148"/>
      <c r="V89" s="162"/>
      <c r="Z89">
        <v>0</v>
      </c>
    </row>
    <row r="90" spans="1:26" ht="24.95" customHeight="1" x14ac:dyDescent="0.25">
      <c r="A90" s="166"/>
      <c r="B90" s="163" t="s">
        <v>210</v>
      </c>
      <c r="C90" s="167" t="s">
        <v>424</v>
      </c>
      <c r="D90" s="163" t="s">
        <v>545</v>
      </c>
      <c r="E90" s="163" t="s">
        <v>126</v>
      </c>
      <c r="F90" s="164">
        <v>3.12</v>
      </c>
      <c r="G90" s="165">
        <v>0</v>
      </c>
      <c r="H90" s="165">
        <v>0</v>
      </c>
      <c r="I90" s="165">
        <f t="shared" si="22"/>
        <v>0</v>
      </c>
      <c r="J90" s="163">
        <f t="shared" si="23"/>
        <v>16.91</v>
      </c>
      <c r="K90" s="1">
        <f t="shared" si="24"/>
        <v>0</v>
      </c>
      <c r="L90" s="1">
        <f t="shared" si="25"/>
        <v>0</v>
      </c>
      <c r="M90" s="1">
        <f t="shared" si="26"/>
        <v>0</v>
      </c>
      <c r="N90" s="1">
        <v>5.42</v>
      </c>
      <c r="O90" s="1"/>
      <c r="P90" s="158"/>
      <c r="Q90" s="158"/>
      <c r="R90" s="158"/>
      <c r="S90" s="148"/>
      <c r="V90" s="162">
        <f t="shared" ref="V90:V98" si="27">ROUND(F90*(X90),3)</f>
        <v>0.16800000000000001</v>
      </c>
      <c r="X90">
        <v>5.3999999999999999E-2</v>
      </c>
      <c r="Z90">
        <v>0</v>
      </c>
    </row>
    <row r="91" spans="1:26" ht="24.95" customHeight="1" x14ac:dyDescent="0.25">
      <c r="A91" s="166"/>
      <c r="B91" s="163" t="s">
        <v>210</v>
      </c>
      <c r="C91" s="167" t="s">
        <v>546</v>
      </c>
      <c r="D91" s="163" t="s">
        <v>547</v>
      </c>
      <c r="E91" s="163" t="s">
        <v>126</v>
      </c>
      <c r="F91" s="164">
        <v>8.9979999999999993</v>
      </c>
      <c r="G91" s="165">
        <v>0</v>
      </c>
      <c r="H91" s="165">
        <v>0</v>
      </c>
      <c r="I91" s="165">
        <f t="shared" si="22"/>
        <v>0</v>
      </c>
      <c r="J91" s="163">
        <f t="shared" si="23"/>
        <v>38.869999999999997</v>
      </c>
      <c r="K91" s="1">
        <f t="shared" si="24"/>
        <v>0</v>
      </c>
      <c r="L91" s="1">
        <f t="shared" si="25"/>
        <v>0</v>
      </c>
      <c r="M91" s="1">
        <f t="shared" si="26"/>
        <v>0</v>
      </c>
      <c r="N91" s="1">
        <v>4.32</v>
      </c>
      <c r="O91" s="1"/>
      <c r="P91" s="158"/>
      <c r="Q91" s="158"/>
      <c r="R91" s="158"/>
      <c r="S91" s="148"/>
      <c r="V91" s="162">
        <f t="shared" si="27"/>
        <v>0.432</v>
      </c>
      <c r="X91">
        <v>4.8000000000000001E-2</v>
      </c>
      <c r="Z91">
        <v>0</v>
      </c>
    </row>
    <row r="92" spans="1:26" ht="24.95" customHeight="1" x14ac:dyDescent="0.25">
      <c r="A92" s="166"/>
      <c r="B92" s="163" t="s">
        <v>210</v>
      </c>
      <c r="C92" s="167" t="s">
        <v>231</v>
      </c>
      <c r="D92" s="163" t="s">
        <v>426</v>
      </c>
      <c r="E92" s="163" t="s">
        <v>126</v>
      </c>
      <c r="F92" s="164">
        <v>7.88</v>
      </c>
      <c r="G92" s="165">
        <v>0</v>
      </c>
      <c r="H92" s="165">
        <v>0</v>
      </c>
      <c r="I92" s="165">
        <f t="shared" si="22"/>
        <v>0</v>
      </c>
      <c r="J92" s="163">
        <f t="shared" si="23"/>
        <v>40.42</v>
      </c>
      <c r="K92" s="1">
        <f t="shared" si="24"/>
        <v>0</v>
      </c>
      <c r="L92" s="1">
        <f t="shared" si="25"/>
        <v>0</v>
      </c>
      <c r="M92" s="1">
        <f t="shared" si="26"/>
        <v>0</v>
      </c>
      <c r="N92" s="1">
        <v>5.13</v>
      </c>
      <c r="O92" s="1"/>
      <c r="P92" s="158"/>
      <c r="Q92" s="158"/>
      <c r="R92" s="158"/>
      <c r="S92" s="148"/>
      <c r="V92" s="162">
        <f t="shared" si="27"/>
        <v>0.64600000000000002</v>
      </c>
      <c r="X92">
        <v>8.2000000000000003E-2</v>
      </c>
      <c r="Z92">
        <v>0</v>
      </c>
    </row>
    <row r="93" spans="1:26" ht="24.95" customHeight="1" x14ac:dyDescent="0.25">
      <c r="A93" s="166"/>
      <c r="B93" s="163" t="s">
        <v>210</v>
      </c>
      <c r="C93" s="167" t="s">
        <v>548</v>
      </c>
      <c r="D93" s="163" t="s">
        <v>549</v>
      </c>
      <c r="E93" s="163" t="s">
        <v>126</v>
      </c>
      <c r="F93" s="164">
        <v>14.64</v>
      </c>
      <c r="G93" s="165">
        <v>0</v>
      </c>
      <c r="H93" s="165">
        <v>0</v>
      </c>
      <c r="I93" s="165">
        <f t="shared" si="22"/>
        <v>0</v>
      </c>
      <c r="J93" s="163">
        <f t="shared" si="23"/>
        <v>42.9</v>
      </c>
      <c r="K93" s="1">
        <f t="shared" si="24"/>
        <v>0</v>
      </c>
      <c r="L93" s="1">
        <f t="shared" si="25"/>
        <v>0</v>
      </c>
      <c r="M93" s="1">
        <f t="shared" si="26"/>
        <v>0</v>
      </c>
      <c r="N93" s="1">
        <v>2.93</v>
      </c>
      <c r="O93" s="1"/>
      <c r="P93" s="158"/>
      <c r="Q93" s="158"/>
      <c r="R93" s="158"/>
      <c r="S93" s="148"/>
      <c r="V93" s="162">
        <f t="shared" si="27"/>
        <v>0.79100000000000004</v>
      </c>
      <c r="X93">
        <v>5.3999999999999999E-2</v>
      </c>
      <c r="Z93">
        <v>0</v>
      </c>
    </row>
    <row r="94" spans="1:26" ht="24.95" customHeight="1" x14ac:dyDescent="0.25">
      <c r="A94" s="166"/>
      <c r="B94" s="163" t="s">
        <v>107</v>
      </c>
      <c r="C94" s="167" t="s">
        <v>427</v>
      </c>
      <c r="D94" s="163" t="s">
        <v>550</v>
      </c>
      <c r="E94" s="163" t="s">
        <v>126</v>
      </c>
      <c r="F94" s="164">
        <v>3.12</v>
      </c>
      <c r="G94" s="165">
        <v>0</v>
      </c>
      <c r="H94" s="165">
        <v>0</v>
      </c>
      <c r="I94" s="165">
        <f t="shared" si="22"/>
        <v>0</v>
      </c>
      <c r="J94" s="163">
        <f t="shared" si="23"/>
        <v>9.14</v>
      </c>
      <c r="K94" s="1">
        <f t="shared" si="24"/>
        <v>0</v>
      </c>
      <c r="L94" s="1">
        <f t="shared" si="25"/>
        <v>0</v>
      </c>
      <c r="M94" s="1">
        <f t="shared" si="26"/>
        <v>0</v>
      </c>
      <c r="N94" s="1">
        <v>2.93</v>
      </c>
      <c r="O94" s="1"/>
      <c r="P94" s="158"/>
      <c r="Q94" s="158"/>
      <c r="R94" s="158"/>
      <c r="S94" s="148"/>
      <c r="V94" s="162">
        <f t="shared" si="27"/>
        <v>0.16800000000000001</v>
      </c>
      <c r="X94">
        <v>5.3999999999999999E-2</v>
      </c>
      <c r="Z94">
        <v>0</v>
      </c>
    </row>
    <row r="95" spans="1:26" ht="24.95" customHeight="1" x14ac:dyDescent="0.25">
      <c r="A95" s="166"/>
      <c r="B95" s="163" t="s">
        <v>210</v>
      </c>
      <c r="C95" s="167" t="s">
        <v>439</v>
      </c>
      <c r="D95" s="163" t="s">
        <v>551</v>
      </c>
      <c r="E95" s="163" t="s">
        <v>126</v>
      </c>
      <c r="F95" s="164">
        <v>3.58</v>
      </c>
      <c r="G95" s="165">
        <v>0</v>
      </c>
      <c r="H95" s="165">
        <v>0</v>
      </c>
      <c r="I95" s="165">
        <f t="shared" si="22"/>
        <v>0</v>
      </c>
      <c r="J95" s="163">
        <f t="shared" si="23"/>
        <v>15</v>
      </c>
      <c r="K95" s="1">
        <f t="shared" si="24"/>
        <v>0</v>
      </c>
      <c r="L95" s="1">
        <f t="shared" si="25"/>
        <v>0</v>
      </c>
      <c r="M95" s="1">
        <f t="shared" si="26"/>
        <v>0</v>
      </c>
      <c r="N95" s="1">
        <v>4.1900000000000004</v>
      </c>
      <c r="O95" s="1"/>
      <c r="P95" s="158"/>
      <c r="Q95" s="158"/>
      <c r="R95" s="158"/>
      <c r="S95" s="148"/>
      <c r="V95" s="162">
        <f t="shared" si="27"/>
        <v>0.96699999999999997</v>
      </c>
      <c r="X95">
        <v>0.27</v>
      </c>
      <c r="Z95">
        <v>0</v>
      </c>
    </row>
    <row r="96" spans="1:26" ht="24.95" customHeight="1" x14ac:dyDescent="0.25">
      <c r="A96" s="166"/>
      <c r="B96" s="163" t="s">
        <v>210</v>
      </c>
      <c r="C96" s="167" t="s">
        <v>552</v>
      </c>
      <c r="D96" s="163" t="s">
        <v>553</v>
      </c>
      <c r="E96" s="163" t="s">
        <v>100</v>
      </c>
      <c r="F96" s="164">
        <v>1.206</v>
      </c>
      <c r="G96" s="165">
        <v>0</v>
      </c>
      <c r="H96" s="165">
        <v>0</v>
      </c>
      <c r="I96" s="165">
        <f t="shared" si="22"/>
        <v>0</v>
      </c>
      <c r="J96" s="163">
        <f t="shared" si="23"/>
        <v>75.36</v>
      </c>
      <c r="K96" s="1">
        <f t="shared" si="24"/>
        <v>0</v>
      </c>
      <c r="L96" s="1">
        <f t="shared" si="25"/>
        <v>0</v>
      </c>
      <c r="M96" s="1">
        <f t="shared" si="26"/>
        <v>0</v>
      </c>
      <c r="N96" s="1">
        <v>62.49</v>
      </c>
      <c r="O96" s="1"/>
      <c r="P96" s="158"/>
      <c r="Q96" s="158"/>
      <c r="R96" s="158"/>
      <c r="S96" s="148"/>
      <c r="V96" s="162">
        <f t="shared" si="27"/>
        <v>2.2610000000000001</v>
      </c>
      <c r="X96">
        <v>1.875</v>
      </c>
      <c r="Z96">
        <v>0</v>
      </c>
    </row>
    <row r="97" spans="1:26" ht="24.95" customHeight="1" x14ac:dyDescent="0.25">
      <c r="A97" s="166"/>
      <c r="B97" s="163" t="s">
        <v>210</v>
      </c>
      <c r="C97" s="167" t="s">
        <v>554</v>
      </c>
      <c r="D97" s="163" t="s">
        <v>555</v>
      </c>
      <c r="E97" s="163" t="s">
        <v>175</v>
      </c>
      <c r="F97" s="164">
        <v>2.87</v>
      </c>
      <c r="G97" s="165">
        <v>0</v>
      </c>
      <c r="H97" s="165">
        <v>0</v>
      </c>
      <c r="I97" s="165">
        <f t="shared" si="22"/>
        <v>0</v>
      </c>
      <c r="J97" s="163">
        <f t="shared" si="23"/>
        <v>29.68</v>
      </c>
      <c r="K97" s="1">
        <f t="shared" si="24"/>
        <v>0</v>
      </c>
      <c r="L97" s="1">
        <f t="shared" si="25"/>
        <v>0</v>
      </c>
      <c r="M97" s="1">
        <f t="shared" si="26"/>
        <v>0</v>
      </c>
      <c r="N97" s="1">
        <v>10.34</v>
      </c>
      <c r="O97" s="1"/>
      <c r="P97" s="158"/>
      <c r="Q97" s="158"/>
      <c r="R97" s="158"/>
      <c r="S97" s="148"/>
      <c r="V97" s="162">
        <f t="shared" si="27"/>
        <v>3.2000000000000001E-2</v>
      </c>
      <c r="X97">
        <v>1.0999999999999999E-2</v>
      </c>
      <c r="Z97">
        <v>0</v>
      </c>
    </row>
    <row r="98" spans="1:26" ht="24.95" customHeight="1" x14ac:dyDescent="0.25">
      <c r="A98" s="166"/>
      <c r="B98" s="163" t="s">
        <v>210</v>
      </c>
      <c r="C98" s="167" t="s">
        <v>237</v>
      </c>
      <c r="D98" s="163" t="s">
        <v>556</v>
      </c>
      <c r="E98" s="163" t="s">
        <v>175</v>
      </c>
      <c r="F98" s="164">
        <v>2.6</v>
      </c>
      <c r="G98" s="165">
        <v>0</v>
      </c>
      <c r="H98" s="165">
        <v>0</v>
      </c>
      <c r="I98" s="165">
        <f t="shared" si="22"/>
        <v>0</v>
      </c>
      <c r="J98" s="163">
        <f t="shared" si="23"/>
        <v>15.78</v>
      </c>
      <c r="K98" s="1">
        <f t="shared" si="24"/>
        <v>0</v>
      </c>
      <c r="L98" s="1">
        <f t="shared" si="25"/>
        <v>0</v>
      </c>
      <c r="M98" s="1">
        <f t="shared" si="26"/>
        <v>0</v>
      </c>
      <c r="N98" s="1">
        <v>6.07</v>
      </c>
      <c r="O98" s="1"/>
      <c r="P98" s="158"/>
      <c r="Q98" s="158"/>
      <c r="R98" s="158"/>
      <c r="S98" s="148"/>
      <c r="V98" s="162">
        <f t="shared" si="27"/>
        <v>9.6000000000000002E-2</v>
      </c>
      <c r="X98">
        <v>3.6999999999999998E-2</v>
      </c>
      <c r="Z98">
        <v>0</v>
      </c>
    </row>
    <row r="99" spans="1:26" ht="24.95" customHeight="1" x14ac:dyDescent="0.25">
      <c r="A99" s="166"/>
      <c r="B99" s="163" t="s">
        <v>210</v>
      </c>
      <c r="C99" s="167" t="s">
        <v>239</v>
      </c>
      <c r="D99" s="163" t="s">
        <v>240</v>
      </c>
      <c r="E99" s="163" t="s">
        <v>118</v>
      </c>
      <c r="F99" s="164">
        <v>13.346228499999999</v>
      </c>
      <c r="G99" s="165">
        <v>0</v>
      </c>
      <c r="H99" s="165">
        <v>0</v>
      </c>
      <c r="I99" s="165">
        <f t="shared" si="22"/>
        <v>0</v>
      </c>
      <c r="J99" s="163">
        <f t="shared" si="23"/>
        <v>175.64</v>
      </c>
      <c r="K99" s="1">
        <f t="shared" si="24"/>
        <v>0</v>
      </c>
      <c r="L99" s="1">
        <f t="shared" si="25"/>
        <v>0</v>
      </c>
      <c r="M99" s="1">
        <f t="shared" si="26"/>
        <v>0</v>
      </c>
      <c r="N99" s="1">
        <v>13.16</v>
      </c>
      <c r="O99" s="1"/>
      <c r="P99" s="158"/>
      <c r="Q99" s="158"/>
      <c r="R99" s="158"/>
      <c r="S99" s="148"/>
      <c r="V99" s="162"/>
      <c r="Z99">
        <v>0</v>
      </c>
    </row>
    <row r="100" spans="1:26" ht="24.95" customHeight="1" x14ac:dyDescent="0.25">
      <c r="A100" s="166"/>
      <c r="B100" s="163" t="s">
        <v>210</v>
      </c>
      <c r="C100" s="167" t="s">
        <v>241</v>
      </c>
      <c r="D100" s="163" t="s">
        <v>242</v>
      </c>
      <c r="E100" s="163" t="s">
        <v>118</v>
      </c>
      <c r="F100" s="164">
        <v>266.92</v>
      </c>
      <c r="G100" s="165">
        <v>0</v>
      </c>
      <c r="H100" s="165">
        <v>0</v>
      </c>
      <c r="I100" s="165">
        <f t="shared" si="22"/>
        <v>0</v>
      </c>
      <c r="J100" s="163">
        <f t="shared" si="23"/>
        <v>122.78</v>
      </c>
      <c r="K100" s="1">
        <f t="shared" si="24"/>
        <v>0</v>
      </c>
      <c r="L100" s="1">
        <f t="shared" si="25"/>
        <v>0</v>
      </c>
      <c r="M100" s="1">
        <f t="shared" si="26"/>
        <v>0</v>
      </c>
      <c r="N100" s="1">
        <v>0.46</v>
      </c>
      <c r="O100" s="1"/>
      <c r="P100" s="158"/>
      <c r="Q100" s="158"/>
      <c r="R100" s="158"/>
      <c r="S100" s="148"/>
      <c r="V100" s="162"/>
      <c r="Z100">
        <v>0</v>
      </c>
    </row>
    <row r="101" spans="1:26" ht="24.95" customHeight="1" x14ac:dyDescent="0.25">
      <c r="A101" s="166"/>
      <c r="B101" s="163" t="s">
        <v>210</v>
      </c>
      <c r="C101" s="167" t="s">
        <v>243</v>
      </c>
      <c r="D101" s="163" t="s">
        <v>244</v>
      </c>
      <c r="E101" s="163" t="s">
        <v>118</v>
      </c>
      <c r="F101" s="164">
        <v>13.346228499999999</v>
      </c>
      <c r="G101" s="165">
        <v>0</v>
      </c>
      <c r="H101" s="165">
        <v>0</v>
      </c>
      <c r="I101" s="165">
        <f t="shared" si="22"/>
        <v>0</v>
      </c>
      <c r="J101" s="163">
        <f t="shared" si="23"/>
        <v>119.32</v>
      </c>
      <c r="K101" s="1">
        <f t="shared" si="24"/>
        <v>0</v>
      </c>
      <c r="L101" s="1">
        <f t="shared" si="25"/>
        <v>0</v>
      </c>
      <c r="M101" s="1">
        <f t="shared" si="26"/>
        <v>0</v>
      </c>
      <c r="N101" s="1">
        <v>8.94</v>
      </c>
      <c r="O101" s="1"/>
      <c r="P101" s="158"/>
      <c r="Q101" s="158"/>
      <c r="R101" s="158"/>
      <c r="S101" s="148"/>
      <c r="V101" s="162"/>
      <c r="Z101">
        <v>0</v>
      </c>
    </row>
    <row r="102" spans="1:26" ht="24.95" customHeight="1" x14ac:dyDescent="0.25">
      <c r="A102" s="166"/>
      <c r="B102" s="163" t="s">
        <v>210</v>
      </c>
      <c r="C102" s="167" t="s">
        <v>245</v>
      </c>
      <c r="D102" s="163" t="s">
        <v>246</v>
      </c>
      <c r="E102" s="163" t="s">
        <v>118</v>
      </c>
      <c r="F102" s="164">
        <v>106.768</v>
      </c>
      <c r="G102" s="165">
        <v>0</v>
      </c>
      <c r="H102" s="165">
        <v>0</v>
      </c>
      <c r="I102" s="165">
        <f t="shared" si="22"/>
        <v>0</v>
      </c>
      <c r="J102" s="163">
        <f t="shared" si="23"/>
        <v>106.77</v>
      </c>
      <c r="K102" s="1">
        <f t="shared" si="24"/>
        <v>0</v>
      </c>
      <c r="L102" s="1">
        <f t="shared" si="25"/>
        <v>0</v>
      </c>
      <c r="M102" s="1">
        <f t="shared" si="26"/>
        <v>0</v>
      </c>
      <c r="N102" s="1">
        <v>1</v>
      </c>
      <c r="O102" s="1"/>
      <c r="P102" s="158"/>
      <c r="Q102" s="158"/>
      <c r="R102" s="158"/>
      <c r="S102" s="148"/>
      <c r="V102" s="162"/>
      <c r="Z102">
        <v>0</v>
      </c>
    </row>
    <row r="103" spans="1:26" ht="24.95" customHeight="1" x14ac:dyDescent="0.25">
      <c r="A103" s="166"/>
      <c r="B103" s="163" t="s">
        <v>210</v>
      </c>
      <c r="C103" s="167" t="s">
        <v>557</v>
      </c>
      <c r="D103" s="163" t="s">
        <v>558</v>
      </c>
      <c r="E103" s="163" t="s">
        <v>118</v>
      </c>
      <c r="F103" s="164">
        <v>13.346</v>
      </c>
      <c r="G103" s="165">
        <v>0</v>
      </c>
      <c r="H103" s="165">
        <v>0</v>
      </c>
      <c r="I103" s="165">
        <f t="shared" si="22"/>
        <v>0</v>
      </c>
      <c r="J103" s="163">
        <f t="shared" si="23"/>
        <v>333.65</v>
      </c>
      <c r="K103" s="1">
        <f t="shared" si="24"/>
        <v>0</v>
      </c>
      <c r="L103" s="1">
        <f t="shared" si="25"/>
        <v>0</v>
      </c>
      <c r="M103" s="1">
        <f t="shared" si="26"/>
        <v>0</v>
      </c>
      <c r="N103" s="1">
        <v>25</v>
      </c>
      <c r="O103" s="1"/>
      <c r="P103" s="158"/>
      <c r="Q103" s="158"/>
      <c r="R103" s="158"/>
      <c r="S103" s="148"/>
      <c r="V103" s="162"/>
      <c r="Z103">
        <v>0</v>
      </c>
    </row>
    <row r="104" spans="1:26" ht="24.95" customHeight="1" x14ac:dyDescent="0.25">
      <c r="A104" s="166"/>
      <c r="B104" s="163" t="s">
        <v>210</v>
      </c>
      <c r="C104" s="167" t="s">
        <v>249</v>
      </c>
      <c r="D104" s="163" t="s">
        <v>250</v>
      </c>
      <c r="E104" s="163" t="s">
        <v>118</v>
      </c>
      <c r="F104" s="164">
        <v>13.346</v>
      </c>
      <c r="G104" s="165">
        <v>0</v>
      </c>
      <c r="H104" s="165">
        <v>0</v>
      </c>
      <c r="I104" s="165">
        <f t="shared" si="22"/>
        <v>0</v>
      </c>
      <c r="J104" s="163">
        <f t="shared" si="23"/>
        <v>66.73</v>
      </c>
      <c r="K104" s="1">
        <f t="shared" si="24"/>
        <v>0</v>
      </c>
      <c r="L104" s="1">
        <f t="shared" si="25"/>
        <v>0</v>
      </c>
      <c r="M104" s="1">
        <f t="shared" si="26"/>
        <v>0</v>
      </c>
      <c r="N104" s="1">
        <v>5</v>
      </c>
      <c r="O104" s="1"/>
      <c r="P104" s="158"/>
      <c r="Q104" s="158"/>
      <c r="R104" s="158"/>
      <c r="S104" s="148"/>
      <c r="V104" s="162"/>
      <c r="Z104">
        <v>0</v>
      </c>
    </row>
    <row r="105" spans="1:26" x14ac:dyDescent="0.25">
      <c r="A105" s="148"/>
      <c r="B105" s="148"/>
      <c r="C105" s="148"/>
      <c r="D105" s="148" t="s">
        <v>70</v>
      </c>
      <c r="E105" s="148"/>
      <c r="F105" s="162"/>
      <c r="G105" s="151">
        <f>ROUND((SUM(L77:L104))/1,2)</f>
        <v>0</v>
      </c>
      <c r="H105" s="151">
        <f>ROUND((SUM(M77:M104))/1,2)</f>
        <v>0</v>
      </c>
      <c r="I105" s="151">
        <f>ROUND((SUM(I77:I104))/1,2)</f>
        <v>0</v>
      </c>
      <c r="J105" s="148"/>
      <c r="K105" s="148"/>
      <c r="L105" s="148">
        <f>ROUND((SUM(L77:L104))/1,2)</f>
        <v>0</v>
      </c>
      <c r="M105" s="148">
        <f>ROUND((SUM(M77:M104))/1,2)</f>
        <v>0</v>
      </c>
      <c r="N105" s="148"/>
      <c r="O105" s="148"/>
      <c r="P105" s="168"/>
      <c r="Q105" s="148"/>
      <c r="R105" s="148"/>
      <c r="S105" s="168">
        <f>ROUND((SUM(S77:S104))/1,2)</f>
        <v>3.76</v>
      </c>
      <c r="T105" s="145"/>
      <c r="U105" s="145"/>
      <c r="V105" s="2">
        <f>ROUND((SUM(V77:V104))/1,2)</f>
        <v>13.3</v>
      </c>
      <c r="W105" s="145"/>
      <c r="X105" s="145"/>
      <c r="Y105" s="145"/>
      <c r="Z105" s="145"/>
    </row>
    <row r="106" spans="1:26" x14ac:dyDescent="0.25">
      <c r="A106" s="1"/>
      <c r="B106" s="1"/>
      <c r="C106" s="1"/>
      <c r="D106" s="1"/>
      <c r="E106" s="1"/>
      <c r="F106" s="158"/>
      <c r="G106" s="141"/>
      <c r="H106" s="141"/>
      <c r="I106" s="141"/>
      <c r="J106" s="1"/>
      <c r="K106" s="1"/>
      <c r="L106" s="1"/>
      <c r="M106" s="1"/>
      <c r="N106" s="1"/>
      <c r="O106" s="1"/>
      <c r="P106" s="1"/>
      <c r="Q106" s="1"/>
      <c r="R106" s="1"/>
      <c r="S106" s="1"/>
      <c r="V106" s="1"/>
    </row>
    <row r="107" spans="1:26" x14ac:dyDescent="0.25">
      <c r="A107" s="148"/>
      <c r="B107" s="148"/>
      <c r="C107" s="148"/>
      <c r="D107" s="148" t="s">
        <v>71</v>
      </c>
      <c r="E107" s="148"/>
      <c r="F107" s="162"/>
      <c r="G107" s="149"/>
      <c r="H107" s="149"/>
      <c r="I107" s="149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5"/>
      <c r="U107" s="145"/>
      <c r="V107" s="148"/>
      <c r="W107" s="145"/>
      <c r="X107" s="145"/>
      <c r="Y107" s="145"/>
      <c r="Z107" s="145"/>
    </row>
    <row r="108" spans="1:26" ht="24.95" customHeight="1" x14ac:dyDescent="0.25">
      <c r="A108" s="166"/>
      <c r="B108" s="163" t="s">
        <v>119</v>
      </c>
      <c r="C108" s="167" t="s">
        <v>251</v>
      </c>
      <c r="D108" s="163" t="s">
        <v>252</v>
      </c>
      <c r="E108" s="163" t="s">
        <v>118</v>
      </c>
      <c r="F108" s="164">
        <v>265.29810949000006</v>
      </c>
      <c r="G108" s="165">
        <v>0</v>
      </c>
      <c r="H108" s="165">
        <v>0</v>
      </c>
      <c r="I108" s="165">
        <f>ROUND(F108*(G108+H108),2)</f>
        <v>0</v>
      </c>
      <c r="J108" s="163">
        <f>ROUND(F108*(N108),2)</f>
        <v>3117.25</v>
      </c>
      <c r="K108" s="1">
        <f>ROUND(F108*(O108),2)</f>
        <v>0</v>
      </c>
      <c r="L108" s="1">
        <f>ROUND(F108*(G108),2)</f>
        <v>0</v>
      </c>
      <c r="M108" s="1">
        <f>ROUND(F108*(H108),2)</f>
        <v>0</v>
      </c>
      <c r="N108" s="1">
        <v>11.75</v>
      </c>
      <c r="O108" s="1"/>
      <c r="P108" s="158"/>
      <c r="Q108" s="158"/>
      <c r="R108" s="158"/>
      <c r="S108" s="148"/>
      <c r="V108" s="162"/>
      <c r="Z108">
        <v>0</v>
      </c>
    </row>
    <row r="109" spans="1:26" x14ac:dyDescent="0.25">
      <c r="A109" s="148"/>
      <c r="B109" s="148"/>
      <c r="C109" s="148"/>
      <c r="D109" s="148" t="s">
        <v>71</v>
      </c>
      <c r="E109" s="148"/>
      <c r="F109" s="162"/>
      <c r="G109" s="151">
        <f>ROUND((SUM(L107:L108))/1,2)</f>
        <v>0</v>
      </c>
      <c r="H109" s="151">
        <f>ROUND((SUM(M107:M108))/1,2)</f>
        <v>0</v>
      </c>
      <c r="I109" s="151">
        <f>ROUND((SUM(I107:I108))/1,2)</f>
        <v>0</v>
      </c>
      <c r="J109" s="148"/>
      <c r="K109" s="148"/>
      <c r="L109" s="148">
        <f>ROUND((SUM(L107:L108))/1,2)</f>
        <v>0</v>
      </c>
      <c r="M109" s="148">
        <f>ROUND((SUM(M107:M108))/1,2)</f>
        <v>0</v>
      </c>
      <c r="N109" s="148"/>
      <c r="O109" s="148"/>
      <c r="P109" s="168"/>
      <c r="Q109" s="148"/>
      <c r="R109" s="148"/>
      <c r="S109" s="168">
        <f>ROUND((SUM(S107:S108))/1,2)</f>
        <v>0</v>
      </c>
      <c r="T109" s="145"/>
      <c r="U109" s="145"/>
      <c r="V109" s="2">
        <f>ROUND((SUM(V107:V108))/1,2)</f>
        <v>0</v>
      </c>
      <c r="W109" s="145"/>
      <c r="X109" s="145"/>
      <c r="Y109" s="145"/>
      <c r="Z109" s="145"/>
    </row>
    <row r="110" spans="1:26" x14ac:dyDescent="0.25">
      <c r="A110" s="1"/>
      <c r="B110" s="1"/>
      <c r="C110" s="1"/>
      <c r="D110" s="1"/>
      <c r="E110" s="1"/>
      <c r="F110" s="158"/>
      <c r="G110" s="141"/>
      <c r="H110" s="141"/>
      <c r="I110" s="141"/>
      <c r="J110" s="1"/>
      <c r="K110" s="1"/>
      <c r="L110" s="1"/>
      <c r="M110" s="1"/>
      <c r="N110" s="1"/>
      <c r="O110" s="1"/>
      <c r="P110" s="1"/>
      <c r="Q110" s="1"/>
      <c r="R110" s="1"/>
      <c r="S110" s="1"/>
      <c r="V110" s="1"/>
    </row>
    <row r="111" spans="1:26" x14ac:dyDescent="0.25">
      <c r="A111" s="148"/>
      <c r="B111" s="148"/>
      <c r="C111" s="148"/>
      <c r="D111" s="2" t="s">
        <v>65</v>
      </c>
      <c r="E111" s="148"/>
      <c r="F111" s="162"/>
      <c r="G111" s="151">
        <f>ROUND((SUM(L9:L110))/2,2)</f>
        <v>0</v>
      </c>
      <c r="H111" s="151">
        <f>ROUND((SUM(M9:M110))/2,2)</f>
        <v>0</v>
      </c>
      <c r="I111" s="151">
        <f>ROUND((SUM(I9:I110))/2,2)</f>
        <v>0</v>
      </c>
      <c r="J111" s="149"/>
      <c r="K111" s="148"/>
      <c r="L111" s="149">
        <f>ROUND((SUM(L9:L110))/2,2)</f>
        <v>0</v>
      </c>
      <c r="M111" s="149">
        <f>ROUND((SUM(M9:M110))/2,2)</f>
        <v>0</v>
      </c>
      <c r="N111" s="148"/>
      <c r="O111" s="148"/>
      <c r="P111" s="168"/>
      <c r="Q111" s="148"/>
      <c r="R111" s="148"/>
      <c r="S111" s="168">
        <f>ROUND((SUM(S9:S110))/2,2)</f>
        <v>265.29000000000002</v>
      </c>
      <c r="T111" s="145"/>
      <c r="U111" s="145"/>
      <c r="V111" s="2">
        <f>ROUND((SUM(V9:V110))/2,2)</f>
        <v>13.3</v>
      </c>
    </row>
    <row r="112" spans="1:26" x14ac:dyDescent="0.25">
      <c r="A112" s="1"/>
      <c r="B112" s="1"/>
      <c r="C112" s="1"/>
      <c r="D112" s="1"/>
      <c r="E112" s="1"/>
      <c r="F112" s="158"/>
      <c r="G112" s="141"/>
      <c r="H112" s="141"/>
      <c r="I112" s="141"/>
      <c r="J112" s="1"/>
      <c r="K112" s="1"/>
      <c r="L112" s="1"/>
      <c r="M112" s="1"/>
      <c r="N112" s="1"/>
      <c r="O112" s="1"/>
      <c r="P112" s="1"/>
      <c r="Q112" s="1"/>
      <c r="R112" s="1"/>
      <c r="S112" s="1"/>
      <c r="V112" s="1"/>
    </row>
    <row r="113" spans="1:26" x14ac:dyDescent="0.25">
      <c r="A113" s="148"/>
      <c r="B113" s="148"/>
      <c r="C113" s="148"/>
      <c r="D113" s="2" t="s">
        <v>72</v>
      </c>
      <c r="E113" s="148"/>
      <c r="F113" s="162"/>
      <c r="G113" s="149"/>
      <c r="H113" s="149"/>
      <c r="I113" s="149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5"/>
      <c r="U113" s="145"/>
      <c r="V113" s="148"/>
      <c r="W113" s="145"/>
      <c r="X113" s="145"/>
      <c r="Y113" s="145"/>
      <c r="Z113" s="145"/>
    </row>
    <row r="114" spans="1:26" x14ac:dyDescent="0.25">
      <c r="A114" s="148"/>
      <c r="B114" s="148"/>
      <c r="C114" s="148"/>
      <c r="D114" s="148" t="s">
        <v>73</v>
      </c>
      <c r="E114" s="148"/>
      <c r="F114" s="162"/>
      <c r="G114" s="149"/>
      <c r="H114" s="149"/>
      <c r="I114" s="149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5"/>
      <c r="U114" s="145"/>
      <c r="V114" s="148"/>
      <c r="W114" s="145"/>
      <c r="X114" s="145"/>
      <c r="Y114" s="145"/>
      <c r="Z114" s="145"/>
    </row>
    <row r="115" spans="1:26" ht="24.95" customHeight="1" x14ac:dyDescent="0.25">
      <c r="A115" s="166"/>
      <c r="B115" s="163" t="s">
        <v>253</v>
      </c>
      <c r="C115" s="167" t="s">
        <v>559</v>
      </c>
      <c r="D115" s="163" t="s">
        <v>560</v>
      </c>
      <c r="E115" s="163" t="s">
        <v>126</v>
      </c>
      <c r="F115" s="164">
        <v>74.337000000000003</v>
      </c>
      <c r="G115" s="165">
        <v>0</v>
      </c>
      <c r="H115" s="165">
        <v>0</v>
      </c>
      <c r="I115" s="165">
        <f t="shared" ref="I115:I125" si="28">ROUND(F115*(G115+H115),2)</f>
        <v>0</v>
      </c>
      <c r="J115" s="163">
        <f t="shared" ref="J115:J125" si="29">ROUND(F115*(N115),2)</f>
        <v>14.87</v>
      </c>
      <c r="K115" s="1">
        <f t="shared" ref="K115:K125" si="30">ROUND(F115*(O115),2)</f>
        <v>0</v>
      </c>
      <c r="L115" s="1">
        <f t="shared" ref="L115:L125" si="31">ROUND(F115*(G115),2)</f>
        <v>0</v>
      </c>
      <c r="M115" s="1">
        <f t="shared" ref="M115:M125" si="32">ROUND(F115*(H115),2)</f>
        <v>0</v>
      </c>
      <c r="N115" s="1">
        <v>0.2</v>
      </c>
      <c r="O115" s="1"/>
      <c r="P115" s="158"/>
      <c r="Q115" s="158"/>
      <c r="R115" s="158"/>
      <c r="S115" s="148"/>
      <c r="V115" s="162"/>
      <c r="Z115">
        <v>0</v>
      </c>
    </row>
    <row r="116" spans="1:26" ht="24.95" customHeight="1" x14ac:dyDescent="0.25">
      <c r="A116" s="166"/>
      <c r="B116" s="163" t="s">
        <v>253</v>
      </c>
      <c r="C116" s="167" t="s">
        <v>561</v>
      </c>
      <c r="D116" s="163" t="s">
        <v>562</v>
      </c>
      <c r="E116" s="163" t="s">
        <v>126</v>
      </c>
      <c r="F116" s="164">
        <v>29.388999999999999</v>
      </c>
      <c r="G116" s="165">
        <v>0</v>
      </c>
      <c r="H116" s="165">
        <v>0</v>
      </c>
      <c r="I116" s="165">
        <f t="shared" si="28"/>
        <v>0</v>
      </c>
      <c r="J116" s="163">
        <f t="shared" si="29"/>
        <v>7.05</v>
      </c>
      <c r="K116" s="1">
        <f t="shared" si="30"/>
        <v>0</v>
      </c>
      <c r="L116" s="1">
        <f t="shared" si="31"/>
        <v>0</v>
      </c>
      <c r="M116" s="1">
        <f t="shared" si="32"/>
        <v>0</v>
      </c>
      <c r="N116" s="1">
        <v>0.24</v>
      </c>
      <c r="O116" s="1"/>
      <c r="P116" s="158"/>
      <c r="Q116" s="158"/>
      <c r="R116" s="158"/>
      <c r="S116" s="148"/>
      <c r="V116" s="162"/>
      <c r="Z116">
        <v>0</v>
      </c>
    </row>
    <row r="117" spans="1:26" ht="24.95" customHeight="1" x14ac:dyDescent="0.25">
      <c r="A117" s="166"/>
      <c r="B117" s="163" t="s">
        <v>563</v>
      </c>
      <c r="C117" s="167" t="s">
        <v>564</v>
      </c>
      <c r="D117" s="163" t="s">
        <v>565</v>
      </c>
      <c r="E117" s="163" t="s">
        <v>118</v>
      </c>
      <c r="F117" s="164">
        <v>3.5999999999999997E-2</v>
      </c>
      <c r="G117" s="165">
        <v>0</v>
      </c>
      <c r="H117" s="165">
        <v>0</v>
      </c>
      <c r="I117" s="165">
        <f t="shared" si="28"/>
        <v>0</v>
      </c>
      <c r="J117" s="163">
        <f t="shared" si="29"/>
        <v>54.89</v>
      </c>
      <c r="K117" s="1">
        <f t="shared" si="30"/>
        <v>0</v>
      </c>
      <c r="L117" s="1">
        <f t="shared" si="31"/>
        <v>0</v>
      </c>
      <c r="M117" s="1">
        <f t="shared" si="32"/>
        <v>0</v>
      </c>
      <c r="N117" s="1">
        <v>1524.74</v>
      </c>
      <c r="O117" s="1"/>
      <c r="P117" s="162">
        <v>1</v>
      </c>
      <c r="Q117" s="158"/>
      <c r="R117" s="158">
        <v>1</v>
      </c>
      <c r="S117" s="148">
        <f>ROUND(F117*(P117),3)</f>
        <v>3.5999999999999997E-2</v>
      </c>
      <c r="V117" s="162"/>
      <c r="Z117">
        <v>0</v>
      </c>
    </row>
    <row r="118" spans="1:26" ht="24.95" customHeight="1" x14ac:dyDescent="0.25">
      <c r="A118" s="166"/>
      <c r="B118" s="163" t="s">
        <v>107</v>
      </c>
      <c r="C118" s="167" t="s">
        <v>566</v>
      </c>
      <c r="D118" s="163" t="s">
        <v>567</v>
      </c>
      <c r="E118" s="163" t="s">
        <v>126</v>
      </c>
      <c r="F118" s="164">
        <v>68.233999999999995</v>
      </c>
      <c r="G118" s="165">
        <v>0</v>
      </c>
      <c r="H118" s="165">
        <v>0</v>
      </c>
      <c r="I118" s="165">
        <f t="shared" si="28"/>
        <v>0</v>
      </c>
      <c r="J118" s="163">
        <f t="shared" si="29"/>
        <v>6.14</v>
      </c>
      <c r="K118" s="1">
        <f t="shared" si="30"/>
        <v>0</v>
      </c>
      <c r="L118" s="1">
        <f t="shared" si="31"/>
        <v>0</v>
      </c>
      <c r="M118" s="1">
        <f t="shared" si="32"/>
        <v>0</v>
      </c>
      <c r="N118" s="1">
        <v>0.09</v>
      </c>
      <c r="O118" s="1"/>
      <c r="P118" s="158"/>
      <c r="Q118" s="158"/>
      <c r="R118" s="158"/>
      <c r="S118" s="148"/>
      <c r="V118" s="162"/>
      <c r="Z118">
        <v>0</v>
      </c>
    </row>
    <row r="119" spans="1:26" ht="24.95" customHeight="1" x14ac:dyDescent="0.25">
      <c r="A119" s="166"/>
      <c r="B119" s="163" t="s">
        <v>568</v>
      </c>
      <c r="C119" s="167" t="s">
        <v>569</v>
      </c>
      <c r="D119" s="163" t="s">
        <v>570</v>
      </c>
      <c r="E119" s="163" t="s">
        <v>126</v>
      </c>
      <c r="F119" s="164">
        <v>81.881</v>
      </c>
      <c r="G119" s="165">
        <v>0</v>
      </c>
      <c r="H119" s="165">
        <v>0</v>
      </c>
      <c r="I119" s="165">
        <f t="shared" si="28"/>
        <v>0</v>
      </c>
      <c r="J119" s="163">
        <f t="shared" si="29"/>
        <v>70.42</v>
      </c>
      <c r="K119" s="1">
        <f t="shared" si="30"/>
        <v>0</v>
      </c>
      <c r="L119" s="1">
        <f t="shared" si="31"/>
        <v>0</v>
      </c>
      <c r="M119" s="1">
        <f t="shared" si="32"/>
        <v>0</v>
      </c>
      <c r="N119" s="1">
        <v>0.86</v>
      </c>
      <c r="O119" s="1"/>
      <c r="P119" s="158"/>
      <c r="Q119" s="158"/>
      <c r="R119" s="158"/>
      <c r="S119" s="148"/>
      <c r="V119" s="162"/>
      <c r="Z119">
        <v>0</v>
      </c>
    </row>
    <row r="120" spans="1:26" ht="24.95" customHeight="1" x14ac:dyDescent="0.25">
      <c r="A120" s="166"/>
      <c r="B120" s="163" t="s">
        <v>253</v>
      </c>
      <c r="C120" s="167" t="s">
        <v>571</v>
      </c>
      <c r="D120" s="163" t="s">
        <v>572</v>
      </c>
      <c r="E120" s="163" t="s">
        <v>126</v>
      </c>
      <c r="F120" s="164">
        <v>74.337000000000003</v>
      </c>
      <c r="G120" s="165">
        <v>0</v>
      </c>
      <c r="H120" s="165">
        <v>0</v>
      </c>
      <c r="I120" s="165">
        <f t="shared" si="28"/>
        <v>0</v>
      </c>
      <c r="J120" s="163">
        <f t="shared" si="29"/>
        <v>148.66999999999999</v>
      </c>
      <c r="K120" s="1">
        <f t="shared" si="30"/>
        <v>0</v>
      </c>
      <c r="L120" s="1">
        <f t="shared" si="31"/>
        <v>0</v>
      </c>
      <c r="M120" s="1">
        <f t="shared" si="32"/>
        <v>0</v>
      </c>
      <c r="N120" s="1">
        <v>2</v>
      </c>
      <c r="O120" s="1"/>
      <c r="P120" s="162">
        <v>5.4000000000000001E-4</v>
      </c>
      <c r="Q120" s="158"/>
      <c r="R120" s="158">
        <v>5.4000000000000001E-4</v>
      </c>
      <c r="S120" s="148">
        <f>ROUND(F120*(P120),3)</f>
        <v>0.04</v>
      </c>
      <c r="V120" s="162"/>
      <c r="Z120">
        <v>0</v>
      </c>
    </row>
    <row r="121" spans="1:26" ht="24.95" customHeight="1" x14ac:dyDescent="0.25">
      <c r="A121" s="166"/>
      <c r="B121" s="163" t="s">
        <v>253</v>
      </c>
      <c r="C121" s="167" t="s">
        <v>573</v>
      </c>
      <c r="D121" s="163" t="s">
        <v>574</v>
      </c>
      <c r="E121" s="163" t="s">
        <v>126</v>
      </c>
      <c r="F121" s="164">
        <v>29.388999999999999</v>
      </c>
      <c r="G121" s="165">
        <v>0</v>
      </c>
      <c r="H121" s="165">
        <v>0</v>
      </c>
      <c r="I121" s="165">
        <f t="shared" si="28"/>
        <v>0</v>
      </c>
      <c r="J121" s="163">
        <f t="shared" si="29"/>
        <v>78.47</v>
      </c>
      <c r="K121" s="1">
        <f t="shared" si="30"/>
        <v>0</v>
      </c>
      <c r="L121" s="1">
        <f t="shared" si="31"/>
        <v>0</v>
      </c>
      <c r="M121" s="1">
        <f t="shared" si="32"/>
        <v>0</v>
      </c>
      <c r="N121" s="1">
        <v>2.67</v>
      </c>
      <c r="O121" s="1"/>
      <c r="P121" s="162">
        <v>5.4000000000000001E-4</v>
      </c>
      <c r="Q121" s="158"/>
      <c r="R121" s="158">
        <v>5.4000000000000001E-4</v>
      </c>
      <c r="S121" s="148">
        <f>ROUND(F121*(P121),3)</f>
        <v>1.6E-2</v>
      </c>
      <c r="V121" s="162"/>
      <c r="Z121">
        <v>0</v>
      </c>
    </row>
    <row r="122" spans="1:26" ht="24.95" customHeight="1" x14ac:dyDescent="0.25">
      <c r="A122" s="166"/>
      <c r="B122" s="163" t="s">
        <v>268</v>
      </c>
      <c r="C122" s="167" t="s">
        <v>575</v>
      </c>
      <c r="D122" s="163" t="s">
        <v>576</v>
      </c>
      <c r="E122" s="163" t="s">
        <v>126</v>
      </c>
      <c r="F122" s="164">
        <v>9.0790000000000006</v>
      </c>
      <c r="G122" s="165">
        <v>0</v>
      </c>
      <c r="H122" s="165">
        <v>0</v>
      </c>
      <c r="I122" s="165">
        <f t="shared" si="28"/>
        <v>0</v>
      </c>
      <c r="J122" s="163">
        <f t="shared" si="29"/>
        <v>30.87</v>
      </c>
      <c r="K122" s="1">
        <f t="shared" si="30"/>
        <v>0</v>
      </c>
      <c r="L122" s="1">
        <f t="shared" si="31"/>
        <v>0</v>
      </c>
      <c r="M122" s="1">
        <f t="shared" si="32"/>
        <v>0</v>
      </c>
      <c r="N122" s="1">
        <v>3.4</v>
      </c>
      <c r="O122" s="1"/>
      <c r="P122" s="162">
        <v>4.2500000000000003E-3</v>
      </c>
      <c r="Q122" s="158"/>
      <c r="R122" s="158">
        <v>4.2500000000000003E-3</v>
      </c>
      <c r="S122" s="148">
        <f>ROUND(F122*(P122),3)</f>
        <v>3.9E-2</v>
      </c>
      <c r="V122" s="162"/>
      <c r="Z122">
        <v>0</v>
      </c>
    </row>
    <row r="123" spans="1:26" ht="24.95" customHeight="1" x14ac:dyDescent="0.25">
      <c r="A123" s="166"/>
      <c r="B123" s="163" t="s">
        <v>253</v>
      </c>
      <c r="C123" s="167" t="s">
        <v>254</v>
      </c>
      <c r="D123" s="163" t="s">
        <v>255</v>
      </c>
      <c r="E123" s="163" t="s">
        <v>126</v>
      </c>
      <c r="F123" s="164">
        <v>18.244</v>
      </c>
      <c r="G123" s="165">
        <v>0</v>
      </c>
      <c r="H123" s="165">
        <v>0</v>
      </c>
      <c r="I123" s="165">
        <f t="shared" si="28"/>
        <v>0</v>
      </c>
      <c r="J123" s="163">
        <f t="shared" si="29"/>
        <v>404.1</v>
      </c>
      <c r="K123" s="1">
        <f t="shared" si="30"/>
        <v>0</v>
      </c>
      <c r="L123" s="1">
        <f t="shared" si="31"/>
        <v>0</v>
      </c>
      <c r="M123" s="1">
        <f t="shared" si="32"/>
        <v>0</v>
      </c>
      <c r="N123" s="1">
        <v>22.15</v>
      </c>
      <c r="O123" s="1"/>
      <c r="P123" s="162">
        <v>4.5199999999999997E-3</v>
      </c>
      <c r="Q123" s="158"/>
      <c r="R123" s="158">
        <v>4.5199999999999997E-3</v>
      </c>
      <c r="S123" s="148">
        <f>ROUND(F123*(P123),3)</f>
        <v>8.2000000000000003E-2</v>
      </c>
      <c r="V123" s="162"/>
      <c r="Z123">
        <v>0</v>
      </c>
    </row>
    <row r="124" spans="1:26" ht="24.95" customHeight="1" x14ac:dyDescent="0.25">
      <c r="A124" s="166"/>
      <c r="B124" s="163" t="s">
        <v>253</v>
      </c>
      <c r="C124" s="167" t="s">
        <v>256</v>
      </c>
      <c r="D124" s="163" t="s">
        <v>257</v>
      </c>
      <c r="E124" s="163" t="s">
        <v>126</v>
      </c>
      <c r="F124" s="164">
        <v>61.601999999999997</v>
      </c>
      <c r="G124" s="165">
        <v>0</v>
      </c>
      <c r="H124" s="165">
        <v>0</v>
      </c>
      <c r="I124" s="165">
        <f t="shared" si="28"/>
        <v>0</v>
      </c>
      <c r="J124" s="163">
        <f t="shared" si="29"/>
        <v>1424.85</v>
      </c>
      <c r="K124" s="1">
        <f t="shared" si="30"/>
        <v>0</v>
      </c>
      <c r="L124" s="1">
        <f t="shared" si="31"/>
        <v>0</v>
      </c>
      <c r="M124" s="1">
        <f t="shared" si="32"/>
        <v>0</v>
      </c>
      <c r="N124" s="1">
        <v>23.13</v>
      </c>
      <c r="O124" s="1"/>
      <c r="P124" s="162">
        <v>4.5199999999999997E-3</v>
      </c>
      <c r="Q124" s="158"/>
      <c r="R124" s="158">
        <v>4.5199999999999997E-3</v>
      </c>
      <c r="S124" s="148">
        <f>ROUND(F124*(P124),3)</f>
        <v>0.27800000000000002</v>
      </c>
      <c r="V124" s="162"/>
      <c r="Z124">
        <v>0</v>
      </c>
    </row>
    <row r="125" spans="1:26" ht="24.95" customHeight="1" x14ac:dyDescent="0.25">
      <c r="A125" s="166"/>
      <c r="B125" s="163" t="s">
        <v>253</v>
      </c>
      <c r="C125" s="167" t="s">
        <v>258</v>
      </c>
      <c r="D125" s="163" t="s">
        <v>259</v>
      </c>
      <c r="E125" s="163" t="s">
        <v>118</v>
      </c>
      <c r="F125" s="164">
        <v>0.49150170999999998</v>
      </c>
      <c r="G125" s="165">
        <v>0</v>
      </c>
      <c r="H125" s="165">
        <v>0</v>
      </c>
      <c r="I125" s="165">
        <f t="shared" si="28"/>
        <v>0</v>
      </c>
      <c r="J125" s="163">
        <f t="shared" si="29"/>
        <v>14.48</v>
      </c>
      <c r="K125" s="1">
        <f t="shared" si="30"/>
        <v>0</v>
      </c>
      <c r="L125" s="1">
        <f t="shared" si="31"/>
        <v>0</v>
      </c>
      <c r="M125" s="1">
        <f t="shared" si="32"/>
        <v>0</v>
      </c>
      <c r="N125" s="1">
        <v>29.46</v>
      </c>
      <c r="O125" s="1"/>
      <c r="P125" s="158"/>
      <c r="Q125" s="158"/>
      <c r="R125" s="158"/>
      <c r="S125" s="148"/>
      <c r="V125" s="162"/>
      <c r="Z125">
        <v>0</v>
      </c>
    </row>
    <row r="126" spans="1:26" x14ac:dyDescent="0.25">
      <c r="A126" s="148"/>
      <c r="B126" s="148"/>
      <c r="C126" s="148"/>
      <c r="D126" s="148" t="s">
        <v>73</v>
      </c>
      <c r="E126" s="148"/>
      <c r="F126" s="162"/>
      <c r="G126" s="151">
        <f>ROUND((SUM(L114:L125))/1,2)</f>
        <v>0</v>
      </c>
      <c r="H126" s="151">
        <f>ROUND((SUM(M114:M125))/1,2)</f>
        <v>0</v>
      </c>
      <c r="I126" s="151">
        <f>ROUND((SUM(I114:I125))/1,2)</f>
        <v>0</v>
      </c>
      <c r="J126" s="148"/>
      <c r="K126" s="148"/>
      <c r="L126" s="148">
        <f>ROUND((SUM(L114:L125))/1,2)</f>
        <v>0</v>
      </c>
      <c r="M126" s="148">
        <f>ROUND((SUM(M114:M125))/1,2)</f>
        <v>0</v>
      </c>
      <c r="N126" s="148"/>
      <c r="O126" s="148"/>
      <c r="P126" s="168"/>
      <c r="Q126" s="148"/>
      <c r="R126" s="148"/>
      <c r="S126" s="168">
        <f>ROUND((SUM(S114:S125))/1,2)</f>
        <v>0.49</v>
      </c>
      <c r="T126" s="145"/>
      <c r="U126" s="145"/>
      <c r="V126" s="2">
        <f>ROUND((SUM(V114:V125))/1,2)</f>
        <v>0</v>
      </c>
      <c r="W126" s="145"/>
      <c r="X126" s="145"/>
      <c r="Y126" s="145"/>
      <c r="Z126" s="145"/>
    </row>
    <row r="127" spans="1:26" x14ac:dyDescent="0.25">
      <c r="A127" s="1"/>
      <c r="B127" s="1"/>
      <c r="C127" s="1"/>
      <c r="D127" s="1"/>
      <c r="E127" s="1"/>
      <c r="F127" s="158"/>
      <c r="G127" s="141"/>
      <c r="H127" s="141"/>
      <c r="I127" s="141"/>
      <c r="J127" s="1"/>
      <c r="K127" s="1"/>
      <c r="L127" s="1"/>
      <c r="M127" s="1"/>
      <c r="N127" s="1"/>
      <c r="O127" s="1"/>
      <c r="P127" s="1"/>
      <c r="Q127" s="1"/>
      <c r="R127" s="1"/>
      <c r="S127" s="1"/>
      <c r="V127" s="1"/>
    </row>
    <row r="128" spans="1:26" x14ac:dyDescent="0.25">
      <c r="A128" s="148"/>
      <c r="B128" s="148"/>
      <c r="C128" s="148"/>
      <c r="D128" s="148" t="s">
        <v>489</v>
      </c>
      <c r="E128" s="148"/>
      <c r="F128" s="162"/>
      <c r="G128" s="149"/>
      <c r="H128" s="149"/>
      <c r="I128" s="149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5"/>
      <c r="U128" s="145"/>
      <c r="V128" s="148"/>
      <c r="W128" s="145"/>
      <c r="X128" s="145"/>
      <c r="Y128" s="145"/>
      <c r="Z128" s="145"/>
    </row>
    <row r="129" spans="1:26" ht="24.95" customHeight="1" x14ac:dyDescent="0.25">
      <c r="A129" s="166"/>
      <c r="B129" s="163" t="s">
        <v>577</v>
      </c>
      <c r="C129" s="167" t="s">
        <v>578</v>
      </c>
      <c r="D129" s="163" t="s">
        <v>579</v>
      </c>
      <c r="E129" s="163" t="s">
        <v>126</v>
      </c>
      <c r="F129" s="164">
        <v>65.650000000000006</v>
      </c>
      <c r="G129" s="165">
        <v>0</v>
      </c>
      <c r="H129" s="165">
        <v>0</v>
      </c>
      <c r="I129" s="165">
        <f>ROUND(F129*(G129+H129),2)</f>
        <v>0</v>
      </c>
      <c r="J129" s="163">
        <f>ROUND(F129*(N129),2)</f>
        <v>52.52</v>
      </c>
      <c r="K129" s="1">
        <f>ROUND(F129*(O129),2)</f>
        <v>0</v>
      </c>
      <c r="L129" s="1">
        <f>ROUND(F129*(G129),2)</f>
        <v>0</v>
      </c>
      <c r="M129" s="1">
        <f>ROUND(F129*(H129),2)</f>
        <v>0</v>
      </c>
      <c r="N129" s="1">
        <v>0.8</v>
      </c>
      <c r="O129" s="1"/>
      <c r="P129" s="158"/>
      <c r="Q129" s="158"/>
      <c r="R129" s="158"/>
      <c r="S129" s="148"/>
      <c r="V129" s="162"/>
      <c r="Z129">
        <v>0</v>
      </c>
    </row>
    <row r="130" spans="1:26" ht="24.95" customHeight="1" x14ac:dyDescent="0.25">
      <c r="A130" s="166"/>
      <c r="B130" s="163" t="s">
        <v>328</v>
      </c>
      <c r="C130" s="167" t="s">
        <v>580</v>
      </c>
      <c r="D130" s="163" t="s">
        <v>581</v>
      </c>
      <c r="E130" s="163" t="s">
        <v>582</v>
      </c>
      <c r="F130" s="164">
        <v>67.62</v>
      </c>
      <c r="G130" s="165">
        <v>0</v>
      </c>
      <c r="H130" s="165">
        <v>0</v>
      </c>
      <c r="I130" s="165">
        <f>ROUND(F130*(G130+H130),2)</f>
        <v>0</v>
      </c>
      <c r="J130" s="163">
        <f>ROUND(F130*(N130),2)</f>
        <v>595.05999999999995</v>
      </c>
      <c r="K130" s="1">
        <f>ROUND(F130*(O130),2)</f>
        <v>0</v>
      </c>
      <c r="L130" s="1">
        <f>ROUND(F130*(G130),2)</f>
        <v>0</v>
      </c>
      <c r="M130" s="1">
        <f>ROUND(F130*(H130),2)</f>
        <v>0</v>
      </c>
      <c r="N130" s="1">
        <v>8.8000000000000007</v>
      </c>
      <c r="O130" s="1"/>
      <c r="P130" s="158"/>
      <c r="Q130" s="158"/>
      <c r="R130" s="158"/>
      <c r="S130" s="148"/>
      <c r="V130" s="162"/>
      <c r="Z130">
        <v>0</v>
      </c>
    </row>
    <row r="131" spans="1:26" ht="24.95" customHeight="1" x14ac:dyDescent="0.25">
      <c r="A131" s="166"/>
      <c r="B131" s="163" t="s">
        <v>583</v>
      </c>
      <c r="C131" s="167" t="s">
        <v>584</v>
      </c>
      <c r="D131" s="163" t="s">
        <v>585</v>
      </c>
      <c r="E131" s="163" t="s">
        <v>586</v>
      </c>
      <c r="F131" s="164">
        <v>6.4731339999999999</v>
      </c>
      <c r="G131" s="174">
        <v>0</v>
      </c>
      <c r="H131" s="174">
        <v>0</v>
      </c>
      <c r="I131" s="174">
        <f>ROUND(F131*(G131+H131),2)</f>
        <v>0</v>
      </c>
      <c r="J131" s="163">
        <f>ROUND(F131*(N131),2)</f>
        <v>12.95</v>
      </c>
      <c r="K131" s="1">
        <f>ROUND(F131*(O131),2)</f>
        <v>0</v>
      </c>
      <c r="L131" s="1">
        <f>ROUND(F131*(G131),2)</f>
        <v>0</v>
      </c>
      <c r="M131" s="1">
        <f>ROUND(F131*(H131),2)</f>
        <v>0</v>
      </c>
      <c r="N131" s="1">
        <v>2</v>
      </c>
      <c r="O131" s="1"/>
      <c r="P131" s="158"/>
      <c r="Q131" s="158"/>
      <c r="R131" s="158"/>
      <c r="S131" s="148"/>
      <c r="V131" s="162"/>
      <c r="Z131">
        <v>0</v>
      </c>
    </row>
    <row r="132" spans="1:26" x14ac:dyDescent="0.25">
      <c r="A132" s="148"/>
      <c r="B132" s="148"/>
      <c r="C132" s="148"/>
      <c r="D132" s="148" t="s">
        <v>489</v>
      </c>
      <c r="E132" s="148"/>
      <c r="F132" s="162"/>
      <c r="G132" s="151">
        <f>ROUND((SUM(L128:L131))/1,2)</f>
        <v>0</v>
      </c>
      <c r="H132" s="151">
        <f>ROUND((SUM(M128:M131))/1,2)</f>
        <v>0</v>
      </c>
      <c r="I132" s="151">
        <f>ROUND((SUM(I128:I131))/1,2)</f>
        <v>0</v>
      </c>
      <c r="J132" s="148"/>
      <c r="K132" s="148"/>
      <c r="L132" s="148">
        <f>ROUND((SUM(L128:L131))/1,2)</f>
        <v>0</v>
      </c>
      <c r="M132" s="148">
        <f>ROUND((SUM(M128:M131))/1,2)</f>
        <v>0</v>
      </c>
      <c r="N132" s="148"/>
      <c r="O132" s="148"/>
      <c r="P132" s="168"/>
      <c r="Q132" s="148"/>
      <c r="R132" s="148"/>
      <c r="S132" s="168">
        <f>ROUND((SUM(S128:S131))/1,2)</f>
        <v>0</v>
      </c>
      <c r="T132" s="145"/>
      <c r="U132" s="145"/>
      <c r="V132" s="2">
        <f>ROUND((SUM(V128:V131))/1,2)</f>
        <v>0</v>
      </c>
      <c r="W132" s="145"/>
      <c r="X132" s="145"/>
      <c r="Y132" s="145"/>
      <c r="Z132" s="145"/>
    </row>
    <row r="133" spans="1:26" x14ac:dyDescent="0.25">
      <c r="A133" s="1"/>
      <c r="B133" s="1"/>
      <c r="C133" s="1"/>
      <c r="D133" s="1"/>
      <c r="E133" s="1"/>
      <c r="F133" s="158"/>
      <c r="G133" s="141"/>
      <c r="H133" s="141"/>
      <c r="I133" s="141"/>
      <c r="J133" s="1"/>
      <c r="K133" s="1"/>
      <c r="L133" s="1"/>
      <c r="M133" s="1"/>
      <c r="N133" s="1"/>
      <c r="O133" s="1"/>
      <c r="P133" s="1"/>
      <c r="Q133" s="1"/>
      <c r="R133" s="1"/>
      <c r="S133" s="1"/>
      <c r="V133" s="1"/>
    </row>
    <row r="134" spans="1:26" x14ac:dyDescent="0.25">
      <c r="A134" s="148"/>
      <c r="B134" s="148"/>
      <c r="C134" s="148"/>
      <c r="D134" s="148" t="s">
        <v>74</v>
      </c>
      <c r="E134" s="148"/>
      <c r="F134" s="162"/>
      <c r="G134" s="149"/>
      <c r="H134" s="149"/>
      <c r="I134" s="149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5"/>
      <c r="U134" s="145"/>
      <c r="V134" s="148"/>
      <c r="W134" s="145"/>
      <c r="X134" s="145"/>
      <c r="Y134" s="145"/>
      <c r="Z134" s="145"/>
    </row>
    <row r="135" spans="1:26" ht="24.95" customHeight="1" x14ac:dyDescent="0.25">
      <c r="A135" s="166"/>
      <c r="B135" s="163" t="s">
        <v>107</v>
      </c>
      <c r="C135" s="167" t="s">
        <v>262</v>
      </c>
      <c r="D135" s="163" t="s">
        <v>263</v>
      </c>
      <c r="E135" s="163" t="s">
        <v>264</v>
      </c>
      <c r="F135" s="164">
        <v>1</v>
      </c>
      <c r="G135" s="165">
        <v>0</v>
      </c>
      <c r="H135" s="165">
        <v>0</v>
      </c>
      <c r="I135" s="165">
        <f>ROUND(F135*(G135+H135),2)</f>
        <v>0</v>
      </c>
      <c r="J135" s="163">
        <f>ROUND(F135*(N135),2)</f>
        <v>14122.89</v>
      </c>
      <c r="K135" s="1">
        <f>ROUND(F135*(O135),2)</f>
        <v>0</v>
      </c>
      <c r="L135" s="1">
        <f>ROUND(F135*(G135),2)</f>
        <v>0</v>
      </c>
      <c r="M135" s="1">
        <f>ROUND(F135*(H135),2)</f>
        <v>0</v>
      </c>
      <c r="N135" s="1">
        <v>14122.89</v>
      </c>
      <c r="O135" s="1"/>
      <c r="P135" s="158"/>
      <c r="Q135" s="158"/>
      <c r="R135" s="158"/>
      <c r="S135" s="148"/>
      <c r="V135" s="162"/>
      <c r="Z135">
        <v>0</v>
      </c>
    </row>
    <row r="136" spans="1:26" x14ac:dyDescent="0.25">
      <c r="A136" s="148"/>
      <c r="B136" s="148"/>
      <c r="C136" s="148"/>
      <c r="D136" s="148" t="s">
        <v>74</v>
      </c>
      <c r="E136" s="148"/>
      <c r="F136" s="162"/>
      <c r="G136" s="151">
        <f>ROUND((SUM(L134:L135))/1,2)</f>
        <v>0</v>
      </c>
      <c r="H136" s="151">
        <f>ROUND((SUM(M134:M135))/1,2)</f>
        <v>0</v>
      </c>
      <c r="I136" s="151">
        <f>ROUND((SUM(I134:I135))/1,2)</f>
        <v>0</v>
      </c>
      <c r="J136" s="148"/>
      <c r="K136" s="148"/>
      <c r="L136" s="148">
        <f>ROUND((SUM(L134:L135))/1,2)</f>
        <v>0</v>
      </c>
      <c r="M136" s="148">
        <f>ROUND((SUM(M134:M135))/1,2)</f>
        <v>0</v>
      </c>
      <c r="N136" s="148"/>
      <c r="O136" s="148"/>
      <c r="P136" s="168"/>
      <c r="Q136" s="148"/>
      <c r="R136" s="148"/>
      <c r="S136" s="168">
        <f>ROUND((SUM(S134:S135))/1,2)</f>
        <v>0</v>
      </c>
      <c r="T136" s="145"/>
      <c r="U136" s="145"/>
      <c r="V136" s="2">
        <f>ROUND((SUM(V134:V135))/1,2)</f>
        <v>0</v>
      </c>
      <c r="W136" s="145"/>
      <c r="X136" s="145"/>
      <c r="Y136" s="145"/>
      <c r="Z136" s="145"/>
    </row>
    <row r="137" spans="1:26" x14ac:dyDescent="0.25">
      <c r="A137" s="1"/>
      <c r="B137" s="1"/>
      <c r="C137" s="1"/>
      <c r="D137" s="1"/>
      <c r="E137" s="1"/>
      <c r="F137" s="158"/>
      <c r="G137" s="141"/>
      <c r="H137" s="141"/>
      <c r="I137" s="141"/>
      <c r="J137" s="1"/>
      <c r="K137" s="1"/>
      <c r="L137" s="1"/>
      <c r="M137" s="1"/>
      <c r="N137" s="1"/>
      <c r="O137" s="1"/>
      <c r="P137" s="1"/>
      <c r="Q137" s="1"/>
      <c r="R137" s="1"/>
      <c r="S137" s="1"/>
      <c r="V137" s="1"/>
    </row>
    <row r="138" spans="1:26" x14ac:dyDescent="0.25">
      <c r="A138" s="148"/>
      <c r="B138" s="148"/>
      <c r="C138" s="148"/>
      <c r="D138" s="148" t="s">
        <v>366</v>
      </c>
      <c r="E138" s="148"/>
      <c r="F138" s="162"/>
      <c r="G138" s="149"/>
      <c r="H138" s="149"/>
      <c r="I138" s="149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5"/>
      <c r="U138" s="145"/>
      <c r="V138" s="148"/>
      <c r="W138" s="145"/>
      <c r="X138" s="145"/>
      <c r="Y138" s="145"/>
      <c r="Z138" s="145"/>
    </row>
    <row r="139" spans="1:26" ht="24.95" customHeight="1" x14ac:dyDescent="0.25">
      <c r="A139" s="166"/>
      <c r="B139" s="163" t="s">
        <v>107</v>
      </c>
      <c r="C139" s="167" t="s">
        <v>454</v>
      </c>
      <c r="D139" s="163" t="s">
        <v>455</v>
      </c>
      <c r="E139" s="163" t="s">
        <v>264</v>
      </c>
      <c r="F139" s="164">
        <v>1</v>
      </c>
      <c r="G139" s="165">
        <v>0</v>
      </c>
      <c r="H139" s="165">
        <v>0</v>
      </c>
      <c r="I139" s="165">
        <f>ROUND(F139*(G139+H139),2)</f>
        <v>0</v>
      </c>
      <c r="J139" s="163">
        <f>ROUND(F139*(N139),2)</f>
        <v>5230.12</v>
      </c>
      <c r="K139" s="1">
        <f>ROUND(F139*(O139),2)</f>
        <v>0</v>
      </c>
      <c r="L139" s="1">
        <f>ROUND(F139*(G139),2)</f>
        <v>0</v>
      </c>
      <c r="M139" s="1">
        <f>ROUND(F139*(H139),2)</f>
        <v>0</v>
      </c>
      <c r="N139" s="1">
        <v>5230.12</v>
      </c>
      <c r="O139" s="1"/>
      <c r="P139" s="158"/>
      <c r="Q139" s="158"/>
      <c r="R139" s="158"/>
      <c r="S139" s="148"/>
      <c r="V139" s="162"/>
      <c r="Z139">
        <v>0</v>
      </c>
    </row>
    <row r="140" spans="1:26" x14ac:dyDescent="0.25">
      <c r="A140" s="148"/>
      <c r="B140" s="148"/>
      <c r="C140" s="148"/>
      <c r="D140" s="148" t="s">
        <v>366</v>
      </c>
      <c r="E140" s="148"/>
      <c r="F140" s="162"/>
      <c r="G140" s="151">
        <f>ROUND((SUM(L138:L139))/1,2)</f>
        <v>0</v>
      </c>
      <c r="H140" s="151">
        <f>ROUND((SUM(M138:M139))/1,2)</f>
        <v>0</v>
      </c>
      <c r="I140" s="151">
        <f>ROUND((SUM(I138:I139))/1,2)</f>
        <v>0</v>
      </c>
      <c r="J140" s="148"/>
      <c r="K140" s="148"/>
      <c r="L140" s="148">
        <f>ROUND((SUM(L138:L139))/1,2)</f>
        <v>0</v>
      </c>
      <c r="M140" s="148">
        <f>ROUND((SUM(M138:M139))/1,2)</f>
        <v>0</v>
      </c>
      <c r="N140" s="148"/>
      <c r="O140" s="148"/>
      <c r="P140" s="168"/>
      <c r="Q140" s="148"/>
      <c r="R140" s="148"/>
      <c r="S140" s="168">
        <f>ROUND((SUM(S138:S139))/1,2)</f>
        <v>0</v>
      </c>
      <c r="T140" s="145"/>
      <c r="U140" s="145"/>
      <c r="V140" s="2">
        <f>ROUND((SUM(V138:V139))/1,2)</f>
        <v>0</v>
      </c>
      <c r="W140" s="145"/>
      <c r="X140" s="145"/>
      <c r="Y140" s="145"/>
      <c r="Z140" s="145"/>
    </row>
    <row r="141" spans="1:26" x14ac:dyDescent="0.25">
      <c r="A141" s="1"/>
      <c r="B141" s="1"/>
      <c r="C141" s="1"/>
      <c r="D141" s="1"/>
      <c r="E141" s="1"/>
      <c r="F141" s="158"/>
      <c r="G141" s="141"/>
      <c r="H141" s="141"/>
      <c r="I141" s="141"/>
      <c r="J141" s="1"/>
      <c r="K141" s="1"/>
      <c r="L141" s="1"/>
      <c r="M141" s="1"/>
      <c r="N141" s="1"/>
      <c r="O141" s="1"/>
      <c r="P141" s="1"/>
      <c r="Q141" s="1"/>
      <c r="R141" s="1"/>
      <c r="S141" s="1"/>
      <c r="V141" s="1"/>
    </row>
    <row r="142" spans="1:26" x14ac:dyDescent="0.25">
      <c r="A142" s="148"/>
      <c r="B142" s="148"/>
      <c r="C142" s="148"/>
      <c r="D142" s="148" t="s">
        <v>367</v>
      </c>
      <c r="E142" s="148"/>
      <c r="F142" s="162"/>
      <c r="G142" s="149"/>
      <c r="H142" s="149"/>
      <c r="I142" s="149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5"/>
      <c r="U142" s="145"/>
      <c r="V142" s="148"/>
      <c r="W142" s="145"/>
      <c r="X142" s="145"/>
      <c r="Y142" s="145"/>
      <c r="Z142" s="145"/>
    </row>
    <row r="143" spans="1:26" ht="24.95" customHeight="1" x14ac:dyDescent="0.25">
      <c r="A143" s="166"/>
      <c r="B143" s="163" t="s">
        <v>587</v>
      </c>
      <c r="C143" s="167" t="s">
        <v>588</v>
      </c>
      <c r="D143" s="163" t="s">
        <v>589</v>
      </c>
      <c r="E143" s="163" t="s">
        <v>126</v>
      </c>
      <c r="F143" s="164">
        <v>5.2249999999999996</v>
      </c>
      <c r="G143" s="165">
        <v>0</v>
      </c>
      <c r="H143" s="165">
        <v>0</v>
      </c>
      <c r="I143" s="165">
        <f>ROUND(F143*(G143+H143),2)</f>
        <v>0</v>
      </c>
      <c r="J143" s="163">
        <f>ROUND(F143*(N143),2)</f>
        <v>114.9</v>
      </c>
      <c r="K143" s="1">
        <f>ROUND(F143*(O143),2)</f>
        <v>0</v>
      </c>
      <c r="L143" s="1">
        <f>ROUND(F143*(G143),2)</f>
        <v>0</v>
      </c>
      <c r="M143" s="1">
        <f>ROUND(F143*(H143),2)</f>
        <v>0</v>
      </c>
      <c r="N143" s="1">
        <v>21.99</v>
      </c>
      <c r="O143" s="1"/>
      <c r="P143" s="162">
        <v>1.4829999999999999E-2</v>
      </c>
      <c r="Q143" s="158"/>
      <c r="R143" s="158">
        <v>1.4829999999999999E-2</v>
      </c>
      <c r="S143" s="148">
        <f>ROUND(F143*(P143),3)</f>
        <v>7.6999999999999999E-2</v>
      </c>
      <c r="V143" s="162"/>
      <c r="Z143">
        <v>0</v>
      </c>
    </row>
    <row r="144" spans="1:26" ht="24.95" customHeight="1" x14ac:dyDescent="0.25">
      <c r="A144" s="166"/>
      <c r="B144" s="163" t="s">
        <v>587</v>
      </c>
      <c r="C144" s="167" t="s">
        <v>590</v>
      </c>
      <c r="D144" s="163" t="s">
        <v>591</v>
      </c>
      <c r="E144" s="163" t="s">
        <v>118</v>
      </c>
      <c r="F144" s="164">
        <v>7.7486749999999993E-2</v>
      </c>
      <c r="G144" s="165">
        <v>0</v>
      </c>
      <c r="H144" s="165">
        <v>0</v>
      </c>
      <c r="I144" s="165">
        <f>ROUND(F144*(G144+H144),2)</f>
        <v>0</v>
      </c>
      <c r="J144" s="163">
        <f>ROUND(F144*(N144),2)</f>
        <v>3.45</v>
      </c>
      <c r="K144" s="1">
        <f>ROUND(F144*(O144),2)</f>
        <v>0</v>
      </c>
      <c r="L144" s="1">
        <f>ROUND(F144*(G144),2)</f>
        <v>0</v>
      </c>
      <c r="M144" s="1">
        <f>ROUND(F144*(H144),2)</f>
        <v>0</v>
      </c>
      <c r="N144" s="1">
        <v>44.49</v>
      </c>
      <c r="O144" s="1"/>
      <c r="P144" s="158"/>
      <c r="Q144" s="158"/>
      <c r="R144" s="158"/>
      <c r="S144" s="148"/>
      <c r="V144" s="162"/>
      <c r="Z144">
        <v>0</v>
      </c>
    </row>
    <row r="145" spans="1:26" x14ac:dyDescent="0.25">
      <c r="A145" s="148"/>
      <c r="B145" s="148"/>
      <c r="C145" s="148"/>
      <c r="D145" s="148" t="s">
        <v>367</v>
      </c>
      <c r="E145" s="148"/>
      <c r="F145" s="162"/>
      <c r="G145" s="151">
        <f>ROUND((SUM(L142:L144))/1,2)</f>
        <v>0</v>
      </c>
      <c r="H145" s="151">
        <f>ROUND((SUM(M142:M144))/1,2)</f>
        <v>0</v>
      </c>
      <c r="I145" s="151">
        <f>ROUND((SUM(I142:I144))/1,2)</f>
        <v>0</v>
      </c>
      <c r="J145" s="148"/>
      <c r="K145" s="148"/>
      <c r="L145" s="148">
        <f>ROUND((SUM(L142:L144))/1,2)</f>
        <v>0</v>
      </c>
      <c r="M145" s="148">
        <f>ROUND((SUM(M142:M144))/1,2)</f>
        <v>0</v>
      </c>
      <c r="N145" s="148"/>
      <c r="O145" s="148"/>
      <c r="P145" s="168"/>
      <c r="Q145" s="148"/>
      <c r="R145" s="148"/>
      <c r="S145" s="168">
        <f>ROUND((SUM(S142:S144))/1,2)</f>
        <v>0.08</v>
      </c>
      <c r="T145" s="145"/>
      <c r="U145" s="145"/>
      <c r="V145" s="2">
        <f>ROUND((SUM(V142:V144))/1,2)</f>
        <v>0</v>
      </c>
      <c r="W145" s="145"/>
      <c r="X145" s="145"/>
      <c r="Y145" s="145"/>
      <c r="Z145" s="145"/>
    </row>
    <row r="146" spans="1:26" x14ac:dyDescent="0.25">
      <c r="A146" s="1"/>
      <c r="B146" s="1"/>
      <c r="C146" s="1"/>
      <c r="D146" s="1"/>
      <c r="E146" s="1"/>
      <c r="F146" s="158"/>
      <c r="G146" s="141"/>
      <c r="H146" s="141"/>
      <c r="I146" s="141"/>
      <c r="J146" s="1"/>
      <c r="K146" s="1"/>
      <c r="L146" s="1"/>
      <c r="M146" s="1"/>
      <c r="N146" s="1"/>
      <c r="O146" s="1"/>
      <c r="P146" s="1"/>
      <c r="Q146" s="1"/>
      <c r="R146" s="1"/>
      <c r="S146" s="1"/>
      <c r="V146" s="1"/>
    </row>
    <row r="147" spans="1:26" x14ac:dyDescent="0.25">
      <c r="A147" s="148"/>
      <c r="B147" s="148"/>
      <c r="C147" s="148"/>
      <c r="D147" s="148" t="s">
        <v>368</v>
      </c>
      <c r="E147" s="148"/>
      <c r="F147" s="162"/>
      <c r="G147" s="149"/>
      <c r="H147" s="149"/>
      <c r="I147" s="149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5"/>
      <c r="U147" s="145"/>
      <c r="V147" s="148"/>
      <c r="W147" s="145"/>
      <c r="X147" s="145"/>
      <c r="Y147" s="145"/>
      <c r="Z147" s="145"/>
    </row>
    <row r="148" spans="1:26" ht="24.95" customHeight="1" x14ac:dyDescent="0.25">
      <c r="A148" s="166"/>
      <c r="B148" s="163" t="s">
        <v>459</v>
      </c>
      <c r="C148" s="167" t="s">
        <v>460</v>
      </c>
      <c r="D148" s="163" t="s">
        <v>461</v>
      </c>
      <c r="E148" s="163" t="s">
        <v>175</v>
      </c>
      <c r="F148" s="164">
        <v>14.95</v>
      </c>
      <c r="G148" s="165">
        <v>0</v>
      </c>
      <c r="H148" s="165">
        <v>0</v>
      </c>
      <c r="I148" s="165">
        <f>ROUND(F148*(G148+H148),2)</f>
        <v>0</v>
      </c>
      <c r="J148" s="163">
        <f>ROUND(F148*(N148),2)</f>
        <v>16.45</v>
      </c>
      <c r="K148" s="1">
        <f>ROUND(F148*(O148),2)</f>
        <v>0</v>
      </c>
      <c r="L148" s="1">
        <f>ROUND(F148*(G148),2)</f>
        <v>0</v>
      </c>
      <c r="M148" s="1">
        <f>ROUND(F148*(H148),2)</f>
        <v>0</v>
      </c>
      <c r="N148" s="1">
        <v>1.1000000000000001</v>
      </c>
      <c r="O148" s="1"/>
      <c r="P148" s="158"/>
      <c r="Q148" s="158"/>
      <c r="R148" s="158"/>
      <c r="S148" s="148"/>
      <c r="V148" s="162">
        <f>ROUND(F148*(X148),3)</f>
        <v>0.02</v>
      </c>
      <c r="X148">
        <v>1.3500000000000001E-3</v>
      </c>
      <c r="Z148">
        <v>0</v>
      </c>
    </row>
    <row r="149" spans="1:26" ht="24.95" customHeight="1" x14ac:dyDescent="0.25">
      <c r="A149" s="166"/>
      <c r="B149" s="163" t="s">
        <v>592</v>
      </c>
      <c r="C149" s="167" t="s">
        <v>593</v>
      </c>
      <c r="D149" s="163" t="s">
        <v>594</v>
      </c>
      <c r="E149" s="163" t="s">
        <v>175</v>
      </c>
      <c r="F149" s="164">
        <v>4.8</v>
      </c>
      <c r="G149" s="165">
        <v>0</v>
      </c>
      <c r="H149" s="165">
        <v>0</v>
      </c>
      <c r="I149" s="165">
        <f>ROUND(F149*(G149+H149),2)</f>
        <v>0</v>
      </c>
      <c r="J149" s="163">
        <f>ROUND(F149*(N149),2)</f>
        <v>54.77</v>
      </c>
      <c r="K149" s="1">
        <f>ROUND(F149*(O149),2)</f>
        <v>0</v>
      </c>
      <c r="L149" s="1">
        <f>ROUND(F149*(G149),2)</f>
        <v>0</v>
      </c>
      <c r="M149" s="1">
        <f>ROUND(F149*(H149),2)</f>
        <v>0</v>
      </c>
      <c r="N149" s="1">
        <v>11.41</v>
      </c>
      <c r="O149" s="1"/>
      <c r="P149" s="162">
        <v>2.0500000000000002E-3</v>
      </c>
      <c r="Q149" s="158"/>
      <c r="R149" s="158">
        <v>2.0500000000000002E-3</v>
      </c>
      <c r="S149" s="148">
        <f>ROUND(F149*(P149),3)</f>
        <v>0.01</v>
      </c>
      <c r="V149" s="162"/>
      <c r="Z149">
        <v>0</v>
      </c>
    </row>
    <row r="150" spans="1:26" ht="24.95" customHeight="1" x14ac:dyDescent="0.25">
      <c r="A150" s="166"/>
      <c r="B150" s="163" t="s">
        <v>595</v>
      </c>
      <c r="C150" s="167" t="s">
        <v>596</v>
      </c>
      <c r="D150" s="163" t="s">
        <v>597</v>
      </c>
      <c r="E150" s="163" t="s">
        <v>118</v>
      </c>
      <c r="F150" s="164">
        <v>9.8399999999999998E-3</v>
      </c>
      <c r="G150" s="165">
        <v>0</v>
      </c>
      <c r="H150" s="165">
        <v>0</v>
      </c>
      <c r="I150" s="165">
        <f>ROUND(F150*(G150+H150),2)</f>
        <v>0</v>
      </c>
      <c r="J150" s="163">
        <f>ROUND(F150*(N150),2)</f>
        <v>0.57999999999999996</v>
      </c>
      <c r="K150" s="1">
        <f>ROUND(F150*(O150),2)</f>
        <v>0</v>
      </c>
      <c r="L150" s="1">
        <f>ROUND(F150*(G150),2)</f>
        <v>0</v>
      </c>
      <c r="M150" s="1">
        <f>ROUND(F150*(H150),2)</f>
        <v>0</v>
      </c>
      <c r="N150" s="1">
        <v>58.71</v>
      </c>
      <c r="O150" s="1"/>
      <c r="P150" s="158"/>
      <c r="Q150" s="158"/>
      <c r="R150" s="158"/>
      <c r="S150" s="148"/>
      <c r="V150" s="162"/>
      <c r="Z150">
        <v>0</v>
      </c>
    </row>
    <row r="151" spans="1:26" x14ac:dyDescent="0.25">
      <c r="A151" s="148"/>
      <c r="B151" s="148"/>
      <c r="C151" s="148"/>
      <c r="D151" s="148" t="s">
        <v>368</v>
      </c>
      <c r="E151" s="148"/>
      <c r="F151" s="162"/>
      <c r="G151" s="151">
        <f>ROUND((SUM(L147:L150))/1,2)</f>
        <v>0</v>
      </c>
      <c r="H151" s="151">
        <f>ROUND((SUM(M147:M150))/1,2)</f>
        <v>0</v>
      </c>
      <c r="I151" s="151">
        <f>ROUND((SUM(I147:I150))/1,2)</f>
        <v>0</v>
      </c>
      <c r="J151" s="148"/>
      <c r="K151" s="148"/>
      <c r="L151" s="148">
        <f>ROUND((SUM(L147:L150))/1,2)</f>
        <v>0</v>
      </c>
      <c r="M151" s="148">
        <f>ROUND((SUM(M147:M150))/1,2)</f>
        <v>0</v>
      </c>
      <c r="N151" s="148"/>
      <c r="O151" s="148"/>
      <c r="P151" s="168"/>
      <c r="Q151" s="148"/>
      <c r="R151" s="148"/>
      <c r="S151" s="168">
        <f>ROUND((SUM(S147:S150))/1,2)</f>
        <v>0.01</v>
      </c>
      <c r="T151" s="145"/>
      <c r="U151" s="145"/>
      <c r="V151" s="2">
        <f>ROUND((SUM(V147:V150))/1,2)</f>
        <v>0.02</v>
      </c>
      <c r="W151" s="145"/>
      <c r="X151" s="145"/>
      <c r="Y151" s="145"/>
      <c r="Z151" s="145"/>
    </row>
    <row r="152" spans="1:26" x14ac:dyDescent="0.25">
      <c r="A152" s="1"/>
      <c r="B152" s="1"/>
      <c r="C152" s="1"/>
      <c r="D152" s="1"/>
      <c r="E152" s="1"/>
      <c r="F152" s="158"/>
      <c r="G152" s="141"/>
      <c r="H152" s="141"/>
      <c r="I152" s="141"/>
      <c r="J152" s="1"/>
      <c r="K152" s="1"/>
      <c r="L152" s="1"/>
      <c r="M152" s="1"/>
      <c r="N152" s="1"/>
      <c r="O152" s="1"/>
      <c r="P152" s="1"/>
      <c r="Q152" s="1"/>
      <c r="R152" s="1"/>
      <c r="S152" s="1"/>
      <c r="V152" s="1"/>
    </row>
    <row r="153" spans="1:26" x14ac:dyDescent="0.25">
      <c r="A153" s="148"/>
      <c r="B153" s="148"/>
      <c r="C153" s="148"/>
      <c r="D153" s="148" t="s">
        <v>75</v>
      </c>
      <c r="E153" s="148"/>
      <c r="F153" s="162"/>
      <c r="G153" s="149"/>
      <c r="H153" s="149"/>
      <c r="I153" s="149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5"/>
      <c r="U153" s="145"/>
      <c r="V153" s="148"/>
      <c r="W153" s="145"/>
      <c r="X153" s="145"/>
      <c r="Y153" s="145"/>
      <c r="Z153" s="145"/>
    </row>
    <row r="154" spans="1:26" ht="24.95" customHeight="1" x14ac:dyDescent="0.25">
      <c r="A154" s="166"/>
      <c r="B154" s="163" t="s">
        <v>265</v>
      </c>
      <c r="C154" s="167" t="s">
        <v>266</v>
      </c>
      <c r="D154" s="163" t="s">
        <v>267</v>
      </c>
      <c r="E154" s="163" t="s">
        <v>143</v>
      </c>
      <c r="F154" s="164">
        <v>20</v>
      </c>
      <c r="G154" s="165">
        <v>0</v>
      </c>
      <c r="H154" s="165">
        <v>0</v>
      </c>
      <c r="I154" s="165">
        <f t="shared" ref="I154:I161" si="33">ROUND(F154*(G154+H154),2)</f>
        <v>0</v>
      </c>
      <c r="J154" s="163">
        <f t="shared" ref="J154:J161" si="34">ROUND(F154*(N154),2)</f>
        <v>113.6</v>
      </c>
      <c r="K154" s="1">
        <f t="shared" ref="K154:K161" si="35">ROUND(F154*(O154),2)</f>
        <v>0</v>
      </c>
      <c r="L154" s="1">
        <f t="shared" ref="L154:L161" si="36">ROUND(F154*(G154),2)</f>
        <v>0</v>
      </c>
      <c r="M154" s="1">
        <f t="shared" ref="M154:M161" si="37">ROUND(F154*(H154),2)</f>
        <v>0</v>
      </c>
      <c r="N154" s="1">
        <v>5.68</v>
      </c>
      <c r="O154" s="1"/>
      <c r="P154" s="158"/>
      <c r="Q154" s="158"/>
      <c r="R154" s="158"/>
      <c r="S154" s="148"/>
      <c r="V154" s="162"/>
      <c r="Z154">
        <v>0</v>
      </c>
    </row>
    <row r="155" spans="1:26" ht="24.95" customHeight="1" x14ac:dyDescent="0.25">
      <c r="A155" s="166"/>
      <c r="B155" s="163" t="s">
        <v>268</v>
      </c>
      <c r="C155" s="167" t="s">
        <v>269</v>
      </c>
      <c r="D155" s="163" t="s">
        <v>270</v>
      </c>
      <c r="E155" s="163" t="s">
        <v>271</v>
      </c>
      <c r="F155" s="164">
        <v>20</v>
      </c>
      <c r="G155" s="165">
        <v>0</v>
      </c>
      <c r="H155" s="165">
        <v>0</v>
      </c>
      <c r="I155" s="165">
        <f t="shared" si="33"/>
        <v>0</v>
      </c>
      <c r="J155" s="163">
        <f t="shared" si="34"/>
        <v>1460</v>
      </c>
      <c r="K155" s="1">
        <f t="shared" si="35"/>
        <v>0</v>
      </c>
      <c r="L155" s="1">
        <f t="shared" si="36"/>
        <v>0</v>
      </c>
      <c r="M155" s="1">
        <f t="shared" si="37"/>
        <v>0</v>
      </c>
      <c r="N155" s="1">
        <v>73</v>
      </c>
      <c r="O155" s="1"/>
      <c r="P155" s="162">
        <v>2.8000000000000001E-2</v>
      </c>
      <c r="Q155" s="158"/>
      <c r="R155" s="158">
        <v>2.8000000000000001E-2</v>
      </c>
      <c r="S155" s="148">
        <f>ROUND(F155*(P155),3)</f>
        <v>0.56000000000000005</v>
      </c>
      <c r="V155" s="162"/>
      <c r="Z155">
        <v>0</v>
      </c>
    </row>
    <row r="156" spans="1:26" ht="24.95" customHeight="1" x14ac:dyDescent="0.25">
      <c r="A156" s="166"/>
      <c r="B156" s="163" t="s">
        <v>268</v>
      </c>
      <c r="C156" s="167" t="s">
        <v>276</v>
      </c>
      <c r="D156" s="163" t="s">
        <v>277</v>
      </c>
      <c r="E156" s="163" t="s">
        <v>271</v>
      </c>
      <c r="F156" s="164">
        <v>20</v>
      </c>
      <c r="G156" s="165">
        <v>0</v>
      </c>
      <c r="H156" s="165">
        <v>0</v>
      </c>
      <c r="I156" s="165">
        <f t="shared" si="33"/>
        <v>0</v>
      </c>
      <c r="J156" s="163">
        <f t="shared" si="34"/>
        <v>360</v>
      </c>
      <c r="K156" s="1">
        <f t="shared" si="35"/>
        <v>0</v>
      </c>
      <c r="L156" s="1">
        <f t="shared" si="36"/>
        <v>0</v>
      </c>
      <c r="M156" s="1">
        <f t="shared" si="37"/>
        <v>0</v>
      </c>
      <c r="N156" s="1">
        <v>18</v>
      </c>
      <c r="O156" s="1"/>
      <c r="P156" s="158"/>
      <c r="Q156" s="158"/>
      <c r="R156" s="158"/>
      <c r="S156" s="148"/>
      <c r="V156" s="162"/>
      <c r="Z156">
        <v>0</v>
      </c>
    </row>
    <row r="157" spans="1:26" ht="24.95" customHeight="1" x14ac:dyDescent="0.25">
      <c r="A157" s="166"/>
      <c r="B157" s="163" t="s">
        <v>265</v>
      </c>
      <c r="C157" s="167" t="s">
        <v>280</v>
      </c>
      <c r="D157" s="163" t="s">
        <v>281</v>
      </c>
      <c r="E157" s="163" t="s">
        <v>143</v>
      </c>
      <c r="F157" s="164">
        <v>6</v>
      </c>
      <c r="G157" s="165">
        <v>0</v>
      </c>
      <c r="H157" s="165">
        <v>0</v>
      </c>
      <c r="I157" s="165">
        <f t="shared" si="33"/>
        <v>0</v>
      </c>
      <c r="J157" s="163">
        <f t="shared" si="34"/>
        <v>22.14</v>
      </c>
      <c r="K157" s="1">
        <f t="shared" si="35"/>
        <v>0</v>
      </c>
      <c r="L157" s="1">
        <f t="shared" si="36"/>
        <v>0</v>
      </c>
      <c r="M157" s="1">
        <f t="shared" si="37"/>
        <v>0</v>
      </c>
      <c r="N157" s="1">
        <v>3.69</v>
      </c>
      <c r="O157" s="1"/>
      <c r="P157" s="162">
        <v>1.0000000000000001E-5</v>
      </c>
      <c r="Q157" s="158"/>
      <c r="R157" s="158">
        <v>1.0000000000000001E-5</v>
      </c>
      <c r="S157" s="148">
        <f>ROUND(F157*(P157),3)</f>
        <v>0</v>
      </c>
      <c r="V157" s="162"/>
      <c r="Z157">
        <v>0</v>
      </c>
    </row>
    <row r="158" spans="1:26" ht="24.95" customHeight="1" x14ac:dyDescent="0.25">
      <c r="A158" s="166"/>
      <c r="B158" s="163" t="s">
        <v>268</v>
      </c>
      <c r="C158" s="167" t="s">
        <v>282</v>
      </c>
      <c r="D158" s="163" t="s">
        <v>283</v>
      </c>
      <c r="E158" s="163" t="s">
        <v>143</v>
      </c>
      <c r="F158" s="164">
        <v>3</v>
      </c>
      <c r="G158" s="165">
        <v>0</v>
      </c>
      <c r="H158" s="165">
        <v>0</v>
      </c>
      <c r="I158" s="165">
        <f t="shared" si="33"/>
        <v>0</v>
      </c>
      <c r="J158" s="163">
        <f t="shared" si="34"/>
        <v>12.45</v>
      </c>
      <c r="K158" s="1">
        <f t="shared" si="35"/>
        <v>0</v>
      </c>
      <c r="L158" s="1">
        <f t="shared" si="36"/>
        <v>0</v>
      </c>
      <c r="M158" s="1">
        <f t="shared" si="37"/>
        <v>0</v>
      </c>
      <c r="N158" s="1">
        <v>4.1500000000000004</v>
      </c>
      <c r="O158" s="1"/>
      <c r="P158" s="162">
        <v>9.2000000000000003E-4</v>
      </c>
      <c r="Q158" s="158"/>
      <c r="R158" s="158">
        <v>9.2000000000000003E-4</v>
      </c>
      <c r="S158" s="148">
        <f>ROUND(F158*(P158),3)</f>
        <v>3.0000000000000001E-3</v>
      </c>
      <c r="V158" s="162"/>
      <c r="Z158">
        <v>0</v>
      </c>
    </row>
    <row r="159" spans="1:26" ht="24.95" customHeight="1" x14ac:dyDescent="0.25">
      <c r="A159" s="166"/>
      <c r="B159" s="163" t="s">
        <v>268</v>
      </c>
      <c r="C159" s="167" t="s">
        <v>284</v>
      </c>
      <c r="D159" s="163" t="s">
        <v>285</v>
      </c>
      <c r="E159" s="163" t="s">
        <v>143</v>
      </c>
      <c r="F159" s="164">
        <v>2</v>
      </c>
      <c r="G159" s="165">
        <v>0</v>
      </c>
      <c r="H159" s="165">
        <v>0</v>
      </c>
      <c r="I159" s="165">
        <f t="shared" si="33"/>
        <v>0</v>
      </c>
      <c r="J159" s="163">
        <f t="shared" si="34"/>
        <v>11.08</v>
      </c>
      <c r="K159" s="1">
        <f t="shared" si="35"/>
        <v>0</v>
      </c>
      <c r="L159" s="1">
        <f t="shared" si="36"/>
        <v>0</v>
      </c>
      <c r="M159" s="1">
        <f t="shared" si="37"/>
        <v>0</v>
      </c>
      <c r="N159" s="1">
        <v>5.54</v>
      </c>
      <c r="O159" s="1"/>
      <c r="P159" s="162">
        <v>1.23E-3</v>
      </c>
      <c r="Q159" s="158"/>
      <c r="R159" s="158">
        <v>1.23E-3</v>
      </c>
      <c r="S159" s="148">
        <f>ROUND(F159*(P159),3)</f>
        <v>2E-3</v>
      </c>
      <c r="V159" s="162"/>
      <c r="Z159">
        <v>0</v>
      </c>
    </row>
    <row r="160" spans="1:26" ht="24.95" customHeight="1" x14ac:dyDescent="0.25">
      <c r="A160" s="166"/>
      <c r="B160" s="163" t="s">
        <v>268</v>
      </c>
      <c r="C160" s="167" t="s">
        <v>286</v>
      </c>
      <c r="D160" s="163" t="s">
        <v>287</v>
      </c>
      <c r="E160" s="163" t="s">
        <v>143</v>
      </c>
      <c r="F160" s="164">
        <v>1</v>
      </c>
      <c r="G160" s="165">
        <v>0</v>
      </c>
      <c r="H160" s="165">
        <v>0</v>
      </c>
      <c r="I160" s="165">
        <f t="shared" si="33"/>
        <v>0</v>
      </c>
      <c r="J160" s="163">
        <f t="shared" si="34"/>
        <v>5.73</v>
      </c>
      <c r="K160" s="1">
        <f t="shared" si="35"/>
        <v>0</v>
      </c>
      <c r="L160" s="1">
        <f t="shared" si="36"/>
        <v>0</v>
      </c>
      <c r="M160" s="1">
        <f t="shared" si="37"/>
        <v>0</v>
      </c>
      <c r="N160" s="1">
        <v>5.73</v>
      </c>
      <c r="O160" s="1"/>
      <c r="P160" s="162">
        <v>1.39E-3</v>
      </c>
      <c r="Q160" s="158"/>
      <c r="R160" s="158">
        <v>1.39E-3</v>
      </c>
      <c r="S160" s="148">
        <f>ROUND(F160*(P160),3)</f>
        <v>1E-3</v>
      </c>
      <c r="V160" s="162"/>
      <c r="Z160">
        <v>0</v>
      </c>
    </row>
    <row r="161" spans="1:26" ht="24.95" customHeight="1" x14ac:dyDescent="0.25">
      <c r="A161" s="166"/>
      <c r="B161" s="163" t="s">
        <v>265</v>
      </c>
      <c r="C161" s="167" t="s">
        <v>292</v>
      </c>
      <c r="D161" s="163" t="s">
        <v>293</v>
      </c>
      <c r="E161" s="163" t="s">
        <v>118</v>
      </c>
      <c r="F161" s="164">
        <v>0.56667000000000001</v>
      </c>
      <c r="G161" s="165">
        <v>0</v>
      </c>
      <c r="H161" s="165">
        <v>0</v>
      </c>
      <c r="I161" s="165">
        <f t="shared" si="33"/>
        <v>0</v>
      </c>
      <c r="J161" s="163">
        <f t="shared" si="34"/>
        <v>15.07</v>
      </c>
      <c r="K161" s="1">
        <f t="shared" si="35"/>
        <v>0</v>
      </c>
      <c r="L161" s="1">
        <f t="shared" si="36"/>
        <v>0</v>
      </c>
      <c r="M161" s="1">
        <f t="shared" si="37"/>
        <v>0</v>
      </c>
      <c r="N161" s="1">
        <v>26.59</v>
      </c>
      <c r="O161" s="1"/>
      <c r="P161" s="158"/>
      <c r="Q161" s="158"/>
      <c r="R161" s="158"/>
      <c r="S161" s="148"/>
      <c r="V161" s="162"/>
      <c r="Z161">
        <v>0</v>
      </c>
    </row>
    <row r="162" spans="1:26" x14ac:dyDescent="0.25">
      <c r="A162" s="148"/>
      <c r="B162" s="148"/>
      <c r="C162" s="148"/>
      <c r="D162" s="148" t="s">
        <v>75</v>
      </c>
      <c r="E162" s="148"/>
      <c r="F162" s="162"/>
      <c r="G162" s="151">
        <f>ROUND((SUM(L153:L161))/1,2)</f>
        <v>0</v>
      </c>
      <c r="H162" s="151">
        <f>ROUND((SUM(M153:M161))/1,2)</f>
        <v>0</v>
      </c>
      <c r="I162" s="151">
        <f>ROUND((SUM(I153:I161))/1,2)</f>
        <v>0</v>
      </c>
      <c r="J162" s="148"/>
      <c r="K162" s="148"/>
      <c r="L162" s="148">
        <f>ROUND((SUM(L153:L161))/1,2)</f>
        <v>0</v>
      </c>
      <c r="M162" s="148">
        <f>ROUND((SUM(M153:M161))/1,2)</f>
        <v>0</v>
      </c>
      <c r="N162" s="148"/>
      <c r="O162" s="148"/>
      <c r="P162" s="168"/>
      <c r="Q162" s="148"/>
      <c r="R162" s="148"/>
      <c r="S162" s="168">
        <f>ROUND((SUM(S153:S161))/1,2)</f>
        <v>0.56999999999999995</v>
      </c>
      <c r="T162" s="145"/>
      <c r="U162" s="145"/>
      <c r="V162" s="2">
        <f>ROUND((SUM(V153:V161))/1,2)</f>
        <v>0</v>
      </c>
      <c r="W162" s="145"/>
      <c r="X162" s="145"/>
      <c r="Y162" s="145"/>
      <c r="Z162" s="145"/>
    </row>
    <row r="163" spans="1:26" x14ac:dyDescent="0.25">
      <c r="A163" s="1"/>
      <c r="B163" s="1"/>
      <c r="C163" s="1"/>
      <c r="D163" s="1"/>
      <c r="E163" s="1"/>
      <c r="F163" s="158"/>
      <c r="G163" s="141"/>
      <c r="H163" s="141"/>
      <c r="I163" s="141"/>
      <c r="J163" s="1"/>
      <c r="K163" s="1"/>
      <c r="L163" s="1"/>
      <c r="M163" s="1"/>
      <c r="N163" s="1"/>
      <c r="O163" s="1"/>
      <c r="P163" s="1"/>
      <c r="Q163" s="1"/>
      <c r="R163" s="1"/>
      <c r="S163" s="1"/>
      <c r="V163" s="1"/>
    </row>
    <row r="164" spans="1:26" x14ac:dyDescent="0.25">
      <c r="A164" s="148"/>
      <c r="B164" s="148"/>
      <c r="C164" s="148"/>
      <c r="D164" s="148" t="s">
        <v>76</v>
      </c>
      <c r="E164" s="148"/>
      <c r="F164" s="162"/>
      <c r="G164" s="149"/>
      <c r="H164" s="149"/>
      <c r="I164" s="149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5"/>
      <c r="U164" s="145"/>
      <c r="V164" s="148"/>
      <c r="W164" s="145"/>
      <c r="X164" s="145"/>
      <c r="Y164" s="145"/>
      <c r="Z164" s="145"/>
    </row>
    <row r="165" spans="1:26" ht="24.95" customHeight="1" x14ac:dyDescent="0.25">
      <c r="A165" s="166"/>
      <c r="B165" s="163" t="s">
        <v>107</v>
      </c>
      <c r="C165" s="167" t="s">
        <v>294</v>
      </c>
      <c r="D165" s="163" t="s">
        <v>598</v>
      </c>
      <c r="E165" s="163" t="s">
        <v>175</v>
      </c>
      <c r="F165" s="164">
        <v>33.164000000000001</v>
      </c>
      <c r="G165" s="165">
        <v>0</v>
      </c>
      <c r="H165" s="165">
        <v>0</v>
      </c>
      <c r="I165" s="165">
        <f t="shared" ref="I165:I170" si="38">ROUND(F165*(G165+H165),2)</f>
        <v>0</v>
      </c>
      <c r="J165" s="163">
        <f t="shared" ref="J165:J170" si="39">ROUND(F165*(N165),2)</f>
        <v>4974.6000000000004</v>
      </c>
      <c r="K165" s="1">
        <f t="shared" ref="K165:K170" si="40">ROUND(F165*(O165),2)</f>
        <v>0</v>
      </c>
      <c r="L165" s="1">
        <f t="shared" ref="L165:L170" si="41">ROUND(F165*(G165),2)</f>
        <v>0</v>
      </c>
      <c r="M165" s="1">
        <f t="shared" ref="M165:M170" si="42">ROUND(F165*(H165),2)</f>
        <v>0</v>
      </c>
      <c r="N165" s="1">
        <v>150</v>
      </c>
      <c r="O165" s="1"/>
      <c r="P165" s="162">
        <v>0.02</v>
      </c>
      <c r="Q165" s="158"/>
      <c r="R165" s="158">
        <v>0.02</v>
      </c>
      <c r="S165" s="148">
        <f>ROUND(F165*(P165),3)</f>
        <v>0.66300000000000003</v>
      </c>
      <c r="V165" s="162"/>
      <c r="Z165">
        <v>0</v>
      </c>
    </row>
    <row r="166" spans="1:26" ht="24.95" customHeight="1" x14ac:dyDescent="0.25">
      <c r="A166" s="166"/>
      <c r="B166" s="163" t="s">
        <v>107</v>
      </c>
      <c r="C166" s="167" t="s">
        <v>599</v>
      </c>
      <c r="D166" s="163" t="s">
        <v>600</v>
      </c>
      <c r="E166" s="163" t="s">
        <v>175</v>
      </c>
      <c r="F166" s="164">
        <v>34.6</v>
      </c>
      <c r="G166" s="165">
        <v>0</v>
      </c>
      <c r="H166" s="165">
        <v>0</v>
      </c>
      <c r="I166" s="165">
        <f t="shared" si="38"/>
        <v>0</v>
      </c>
      <c r="J166" s="163">
        <f t="shared" si="39"/>
        <v>519</v>
      </c>
      <c r="K166" s="1">
        <f t="shared" si="40"/>
        <v>0</v>
      </c>
      <c r="L166" s="1">
        <f t="shared" si="41"/>
        <v>0</v>
      </c>
      <c r="M166" s="1">
        <f t="shared" si="42"/>
        <v>0</v>
      </c>
      <c r="N166" s="1">
        <v>15</v>
      </c>
      <c r="O166" s="1"/>
      <c r="P166" s="158"/>
      <c r="Q166" s="158"/>
      <c r="R166" s="158"/>
      <c r="S166" s="148"/>
      <c r="V166" s="162"/>
      <c r="Z166">
        <v>0</v>
      </c>
    </row>
    <row r="167" spans="1:26" ht="24.95" customHeight="1" x14ac:dyDescent="0.25">
      <c r="A167" s="166"/>
      <c r="B167" s="163" t="s">
        <v>268</v>
      </c>
      <c r="C167" s="167" t="s">
        <v>601</v>
      </c>
      <c r="D167" s="163" t="s">
        <v>602</v>
      </c>
      <c r="E167" s="163" t="s">
        <v>143</v>
      </c>
      <c r="F167" s="164">
        <v>2</v>
      </c>
      <c r="G167" s="165">
        <v>0</v>
      </c>
      <c r="H167" s="165">
        <v>0</v>
      </c>
      <c r="I167" s="165">
        <f t="shared" si="38"/>
        <v>0</v>
      </c>
      <c r="J167" s="163">
        <f t="shared" si="39"/>
        <v>468</v>
      </c>
      <c r="K167" s="1">
        <f t="shared" si="40"/>
        <v>0</v>
      </c>
      <c r="L167" s="1">
        <f t="shared" si="41"/>
        <v>0</v>
      </c>
      <c r="M167" s="1">
        <f t="shared" si="42"/>
        <v>0</v>
      </c>
      <c r="N167" s="1">
        <v>234</v>
      </c>
      <c r="O167" s="1"/>
      <c r="P167" s="162">
        <v>3.007E-2</v>
      </c>
      <c r="Q167" s="158"/>
      <c r="R167" s="158">
        <v>3.007E-2</v>
      </c>
      <c r="S167" s="148">
        <f>ROUND(F167*(P167),3)</f>
        <v>0.06</v>
      </c>
      <c r="V167" s="162"/>
      <c r="Z167">
        <v>0</v>
      </c>
    </row>
    <row r="168" spans="1:26" ht="24.95" customHeight="1" x14ac:dyDescent="0.25">
      <c r="A168" s="166"/>
      <c r="B168" s="163" t="s">
        <v>268</v>
      </c>
      <c r="C168" s="167" t="s">
        <v>603</v>
      </c>
      <c r="D168" s="163" t="s">
        <v>604</v>
      </c>
      <c r="E168" s="163" t="s">
        <v>143</v>
      </c>
      <c r="F168" s="164">
        <v>3</v>
      </c>
      <c r="G168" s="165">
        <v>0</v>
      </c>
      <c r="H168" s="165">
        <v>0</v>
      </c>
      <c r="I168" s="165">
        <f t="shared" si="38"/>
        <v>0</v>
      </c>
      <c r="J168" s="163">
        <f t="shared" si="39"/>
        <v>1404</v>
      </c>
      <c r="K168" s="1">
        <f t="shared" si="40"/>
        <v>0</v>
      </c>
      <c r="L168" s="1">
        <f t="shared" si="41"/>
        <v>0</v>
      </c>
      <c r="M168" s="1">
        <f t="shared" si="42"/>
        <v>0</v>
      </c>
      <c r="N168" s="1">
        <v>468</v>
      </c>
      <c r="O168" s="1"/>
      <c r="P168" s="162">
        <v>3.814E-2</v>
      </c>
      <c r="Q168" s="158"/>
      <c r="R168" s="158">
        <v>3.814E-2</v>
      </c>
      <c r="S168" s="148">
        <f>ROUND(F168*(P168),3)</f>
        <v>0.114</v>
      </c>
      <c r="V168" s="162"/>
      <c r="Z168">
        <v>0</v>
      </c>
    </row>
    <row r="169" spans="1:26" ht="24.95" customHeight="1" x14ac:dyDescent="0.25">
      <c r="A169" s="166"/>
      <c r="B169" s="163" t="s">
        <v>268</v>
      </c>
      <c r="C169" s="167" t="s">
        <v>605</v>
      </c>
      <c r="D169" s="163" t="s">
        <v>606</v>
      </c>
      <c r="E169" s="163" t="s">
        <v>143</v>
      </c>
      <c r="F169" s="164">
        <v>1</v>
      </c>
      <c r="G169" s="165">
        <v>0</v>
      </c>
      <c r="H169" s="165">
        <v>0</v>
      </c>
      <c r="I169" s="165">
        <f t="shared" si="38"/>
        <v>0</v>
      </c>
      <c r="J169" s="163">
        <f t="shared" si="39"/>
        <v>2600</v>
      </c>
      <c r="K169" s="1">
        <f t="shared" si="40"/>
        <v>0</v>
      </c>
      <c r="L169" s="1">
        <f t="shared" si="41"/>
        <v>0</v>
      </c>
      <c r="M169" s="1">
        <f t="shared" si="42"/>
        <v>0</v>
      </c>
      <c r="N169" s="1">
        <v>2600</v>
      </c>
      <c r="O169" s="1"/>
      <c r="P169" s="162">
        <v>7.6420000000000002E-2</v>
      </c>
      <c r="Q169" s="158"/>
      <c r="R169" s="158">
        <v>7.6420000000000002E-2</v>
      </c>
      <c r="S169" s="148">
        <f>ROUND(F169*(P169),3)</f>
        <v>7.5999999999999998E-2</v>
      </c>
      <c r="V169" s="162"/>
      <c r="Z169">
        <v>0</v>
      </c>
    </row>
    <row r="170" spans="1:26" ht="24.95" customHeight="1" x14ac:dyDescent="0.25">
      <c r="A170" s="166"/>
      <c r="B170" s="163" t="s">
        <v>302</v>
      </c>
      <c r="C170" s="167" t="s">
        <v>303</v>
      </c>
      <c r="D170" s="163" t="s">
        <v>304</v>
      </c>
      <c r="E170" s="163" t="s">
        <v>118</v>
      </c>
      <c r="F170" s="164">
        <v>0.91426000000000007</v>
      </c>
      <c r="G170" s="165">
        <v>0</v>
      </c>
      <c r="H170" s="165">
        <v>0</v>
      </c>
      <c r="I170" s="165">
        <f t="shared" si="38"/>
        <v>0</v>
      </c>
      <c r="J170" s="163">
        <f t="shared" si="39"/>
        <v>36.200000000000003</v>
      </c>
      <c r="K170" s="1">
        <f t="shared" si="40"/>
        <v>0</v>
      </c>
      <c r="L170" s="1">
        <f t="shared" si="41"/>
        <v>0</v>
      </c>
      <c r="M170" s="1">
        <f t="shared" si="42"/>
        <v>0</v>
      </c>
      <c r="N170" s="1">
        <v>39.6</v>
      </c>
      <c r="O170" s="1"/>
      <c r="P170" s="158"/>
      <c r="Q170" s="158"/>
      <c r="R170" s="158"/>
      <c r="S170" s="148"/>
      <c r="V170" s="162"/>
      <c r="Z170">
        <v>0</v>
      </c>
    </row>
    <row r="171" spans="1:26" x14ac:dyDescent="0.25">
      <c r="A171" s="148"/>
      <c r="B171" s="148"/>
      <c r="C171" s="148"/>
      <c r="D171" s="148" t="s">
        <v>76</v>
      </c>
      <c r="E171" s="148"/>
      <c r="F171" s="162"/>
      <c r="G171" s="151">
        <f>ROUND((SUM(L164:L170))/1,2)</f>
        <v>0</v>
      </c>
      <c r="H171" s="151">
        <f>ROUND((SUM(M164:M170))/1,2)</f>
        <v>0</v>
      </c>
      <c r="I171" s="151">
        <f>ROUND((SUM(I164:I170))/1,2)</f>
        <v>0</v>
      </c>
      <c r="J171" s="148"/>
      <c r="K171" s="148"/>
      <c r="L171" s="148">
        <f>ROUND((SUM(L164:L170))/1,2)</f>
        <v>0</v>
      </c>
      <c r="M171" s="148">
        <f>ROUND((SUM(M164:M170))/1,2)</f>
        <v>0</v>
      </c>
      <c r="N171" s="148"/>
      <c r="O171" s="148"/>
      <c r="P171" s="168"/>
      <c r="Q171" s="148"/>
      <c r="R171" s="148"/>
      <c r="S171" s="168">
        <f>ROUND((SUM(S164:S170))/1,2)</f>
        <v>0.91</v>
      </c>
      <c r="T171" s="145"/>
      <c r="U171" s="145"/>
      <c r="V171" s="2">
        <f>ROUND((SUM(V164:V170))/1,2)</f>
        <v>0</v>
      </c>
      <c r="W171" s="145"/>
      <c r="X171" s="145"/>
      <c r="Y171" s="145"/>
      <c r="Z171" s="145"/>
    </row>
    <row r="172" spans="1:26" x14ac:dyDescent="0.25">
      <c r="A172" s="1"/>
      <c r="B172" s="1"/>
      <c r="C172" s="1"/>
      <c r="D172" s="1"/>
      <c r="E172" s="1"/>
      <c r="F172" s="158"/>
      <c r="G172" s="141"/>
      <c r="H172" s="141"/>
      <c r="I172" s="141"/>
      <c r="J172" s="1"/>
      <c r="K172" s="1"/>
      <c r="L172" s="1"/>
      <c r="M172" s="1"/>
      <c r="N172" s="1"/>
      <c r="O172" s="1"/>
      <c r="P172" s="1"/>
      <c r="Q172" s="1"/>
      <c r="R172" s="1"/>
      <c r="S172" s="1"/>
      <c r="V172" s="1"/>
    </row>
    <row r="173" spans="1:26" x14ac:dyDescent="0.25">
      <c r="A173" s="148"/>
      <c r="B173" s="148"/>
      <c r="C173" s="148"/>
      <c r="D173" s="148" t="s">
        <v>77</v>
      </c>
      <c r="E173" s="148"/>
      <c r="F173" s="162"/>
      <c r="G173" s="149"/>
      <c r="H173" s="149"/>
      <c r="I173" s="149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5"/>
      <c r="U173" s="145"/>
      <c r="V173" s="148"/>
      <c r="W173" s="145"/>
      <c r="X173" s="145"/>
      <c r="Y173" s="145"/>
      <c r="Z173" s="145"/>
    </row>
    <row r="174" spans="1:26" ht="24.95" customHeight="1" x14ac:dyDescent="0.25">
      <c r="A174" s="166"/>
      <c r="B174" s="163" t="s">
        <v>305</v>
      </c>
      <c r="C174" s="167" t="s">
        <v>306</v>
      </c>
      <c r="D174" s="163" t="s">
        <v>307</v>
      </c>
      <c r="E174" s="163" t="s">
        <v>175</v>
      </c>
      <c r="F174" s="164">
        <v>48.61</v>
      </c>
      <c r="G174" s="165">
        <v>0</v>
      </c>
      <c r="H174" s="165">
        <v>0</v>
      </c>
      <c r="I174" s="165">
        <f>ROUND(F174*(G174+H174),2)</f>
        <v>0</v>
      </c>
      <c r="J174" s="163">
        <f>ROUND(F174*(N174),2)</f>
        <v>92.36</v>
      </c>
      <c r="K174" s="1">
        <f>ROUND(F174*(O174),2)</f>
        <v>0</v>
      </c>
      <c r="L174" s="1">
        <f>ROUND(F174*(G174),2)</f>
        <v>0</v>
      </c>
      <c r="M174" s="1">
        <f>ROUND(F174*(H174),2)</f>
        <v>0</v>
      </c>
      <c r="N174" s="1">
        <v>1.9</v>
      </c>
      <c r="O174" s="1"/>
      <c r="P174" s="162">
        <v>6.0999999999999997E-4</v>
      </c>
      <c r="Q174" s="158"/>
      <c r="R174" s="158">
        <v>6.0999999999999997E-4</v>
      </c>
      <c r="S174" s="148">
        <f>ROUND(F174*(P174),3)</f>
        <v>0.03</v>
      </c>
      <c r="V174" s="162"/>
      <c r="Z174">
        <v>0</v>
      </c>
    </row>
    <row r="175" spans="1:26" ht="35.1" customHeight="1" x14ac:dyDescent="0.25">
      <c r="A175" s="166"/>
      <c r="B175" s="163" t="s">
        <v>305</v>
      </c>
      <c r="C175" s="167" t="s">
        <v>308</v>
      </c>
      <c r="D175" s="163" t="s">
        <v>309</v>
      </c>
      <c r="E175" s="163" t="s">
        <v>126</v>
      </c>
      <c r="F175" s="164">
        <v>64.227999999999994</v>
      </c>
      <c r="G175" s="165">
        <v>0</v>
      </c>
      <c r="H175" s="165">
        <v>0</v>
      </c>
      <c r="I175" s="165">
        <f>ROUND(F175*(G175+H175),2)</f>
        <v>0</v>
      </c>
      <c r="J175" s="163">
        <f>ROUND(F175*(N175),2)</f>
        <v>1104.72</v>
      </c>
      <c r="K175" s="1">
        <f>ROUND(F175*(O175),2)</f>
        <v>0</v>
      </c>
      <c r="L175" s="1">
        <f>ROUND(F175*(G175),2)</f>
        <v>0</v>
      </c>
      <c r="M175" s="1">
        <f>ROUND(F175*(H175),2)</f>
        <v>0</v>
      </c>
      <c r="N175" s="1">
        <v>17.2</v>
      </c>
      <c r="O175" s="1"/>
      <c r="P175" s="162">
        <v>4.7200000000000002E-3</v>
      </c>
      <c r="Q175" s="158"/>
      <c r="R175" s="158">
        <v>4.7200000000000002E-3</v>
      </c>
      <c r="S175" s="148">
        <f>ROUND(F175*(P175),3)</f>
        <v>0.30299999999999999</v>
      </c>
      <c r="V175" s="162"/>
      <c r="Z175">
        <v>0</v>
      </c>
    </row>
    <row r="176" spans="1:26" ht="35.1" customHeight="1" x14ac:dyDescent="0.25">
      <c r="A176" s="166"/>
      <c r="B176" s="163" t="s">
        <v>305</v>
      </c>
      <c r="C176" s="167" t="s">
        <v>310</v>
      </c>
      <c r="D176" s="163" t="s">
        <v>311</v>
      </c>
      <c r="E176" s="163" t="s">
        <v>126</v>
      </c>
      <c r="F176" s="164">
        <v>8.1010000000000009</v>
      </c>
      <c r="G176" s="165">
        <v>0</v>
      </c>
      <c r="H176" s="165">
        <v>0</v>
      </c>
      <c r="I176" s="165">
        <f>ROUND(F176*(G176+H176),2)</f>
        <v>0</v>
      </c>
      <c r="J176" s="163">
        <f>ROUND(F176*(N176),2)</f>
        <v>147.44</v>
      </c>
      <c r="K176" s="1">
        <f>ROUND(F176*(O176),2)</f>
        <v>0</v>
      </c>
      <c r="L176" s="1">
        <f>ROUND(F176*(G176),2)</f>
        <v>0</v>
      </c>
      <c r="M176" s="1">
        <f>ROUND(F176*(H176),2)</f>
        <v>0</v>
      </c>
      <c r="N176" s="1">
        <v>18.2</v>
      </c>
      <c r="O176" s="1"/>
      <c r="P176" s="162">
        <v>4.7200000000000002E-3</v>
      </c>
      <c r="Q176" s="158"/>
      <c r="R176" s="158">
        <v>4.7200000000000002E-3</v>
      </c>
      <c r="S176" s="148">
        <f>ROUND(F176*(P176),3)</f>
        <v>3.7999999999999999E-2</v>
      </c>
      <c r="V176" s="162"/>
      <c r="Z176">
        <v>0</v>
      </c>
    </row>
    <row r="177" spans="1:26" ht="24.95" customHeight="1" x14ac:dyDescent="0.25">
      <c r="A177" s="166"/>
      <c r="B177" s="163" t="s">
        <v>152</v>
      </c>
      <c r="C177" s="167" t="s">
        <v>312</v>
      </c>
      <c r="D177" s="163" t="s">
        <v>313</v>
      </c>
      <c r="E177" s="163" t="s">
        <v>126</v>
      </c>
      <c r="F177" s="164">
        <v>81.05</v>
      </c>
      <c r="G177" s="165">
        <v>0</v>
      </c>
      <c r="H177" s="165">
        <v>0</v>
      </c>
      <c r="I177" s="165">
        <f>ROUND(F177*(G177+H177),2)</f>
        <v>0</v>
      </c>
      <c r="J177" s="163">
        <f>ROUND(F177*(N177),2)</f>
        <v>1501.05</v>
      </c>
      <c r="K177" s="1">
        <f>ROUND(F177*(O177),2)</f>
        <v>0</v>
      </c>
      <c r="L177" s="1">
        <f>ROUND(F177*(G177),2)</f>
        <v>0</v>
      </c>
      <c r="M177" s="1">
        <f>ROUND(F177*(H177),2)</f>
        <v>0</v>
      </c>
      <c r="N177" s="1">
        <v>18.52</v>
      </c>
      <c r="O177" s="1"/>
      <c r="P177" s="162">
        <v>0.02</v>
      </c>
      <c r="Q177" s="158"/>
      <c r="R177" s="158">
        <v>0.02</v>
      </c>
      <c r="S177" s="148">
        <f>ROUND(F177*(P177),3)</f>
        <v>1.621</v>
      </c>
      <c r="V177" s="162"/>
      <c r="Z177">
        <v>0</v>
      </c>
    </row>
    <row r="178" spans="1:26" ht="24.95" customHeight="1" x14ac:dyDescent="0.25">
      <c r="A178" s="166"/>
      <c r="B178" s="163" t="s">
        <v>305</v>
      </c>
      <c r="C178" s="167" t="s">
        <v>314</v>
      </c>
      <c r="D178" s="163" t="s">
        <v>315</v>
      </c>
      <c r="E178" s="163" t="s">
        <v>118</v>
      </c>
      <c r="F178" s="164">
        <v>1.99204498</v>
      </c>
      <c r="G178" s="165">
        <v>0</v>
      </c>
      <c r="H178" s="165">
        <v>0</v>
      </c>
      <c r="I178" s="165">
        <f>ROUND(F178*(G178+H178),2)</f>
        <v>0</v>
      </c>
      <c r="J178" s="163">
        <f>ROUND(F178*(N178),2)</f>
        <v>38.31</v>
      </c>
      <c r="K178" s="1">
        <f>ROUND(F178*(O178),2)</f>
        <v>0</v>
      </c>
      <c r="L178" s="1">
        <f>ROUND(F178*(G178),2)</f>
        <v>0</v>
      </c>
      <c r="M178" s="1">
        <f>ROUND(F178*(H178),2)</f>
        <v>0</v>
      </c>
      <c r="N178" s="1">
        <v>19.23</v>
      </c>
      <c r="O178" s="1"/>
      <c r="P178" s="158"/>
      <c r="Q178" s="158"/>
      <c r="R178" s="158"/>
      <c r="S178" s="148"/>
      <c r="V178" s="162"/>
      <c r="Z178">
        <v>0</v>
      </c>
    </row>
    <row r="179" spans="1:26" x14ac:dyDescent="0.25">
      <c r="A179" s="148"/>
      <c r="B179" s="148"/>
      <c r="C179" s="148"/>
      <c r="D179" s="148" t="s">
        <v>77</v>
      </c>
      <c r="E179" s="148"/>
      <c r="F179" s="162"/>
      <c r="G179" s="151">
        <f>ROUND((SUM(L173:L178))/1,2)</f>
        <v>0</v>
      </c>
      <c r="H179" s="151">
        <f>ROUND((SUM(M173:M178))/1,2)</f>
        <v>0</v>
      </c>
      <c r="I179" s="151">
        <f>ROUND((SUM(I173:I178))/1,2)</f>
        <v>0</v>
      </c>
      <c r="J179" s="148"/>
      <c r="K179" s="148"/>
      <c r="L179" s="148">
        <f>ROUND((SUM(L173:L178))/1,2)</f>
        <v>0</v>
      </c>
      <c r="M179" s="148">
        <f>ROUND((SUM(M173:M178))/1,2)</f>
        <v>0</v>
      </c>
      <c r="N179" s="148"/>
      <c r="O179" s="148"/>
      <c r="P179" s="168"/>
      <c r="Q179" s="148"/>
      <c r="R179" s="148"/>
      <c r="S179" s="168">
        <f>ROUND((SUM(S173:S178))/1,2)</f>
        <v>1.99</v>
      </c>
      <c r="T179" s="145"/>
      <c r="U179" s="145"/>
      <c r="V179" s="2">
        <f>ROUND((SUM(V173:V178))/1,2)</f>
        <v>0</v>
      </c>
      <c r="W179" s="145"/>
      <c r="X179" s="145"/>
      <c r="Y179" s="145"/>
      <c r="Z179" s="145"/>
    </row>
    <row r="180" spans="1:26" x14ac:dyDescent="0.25">
      <c r="A180" s="1"/>
      <c r="B180" s="1"/>
      <c r="C180" s="1"/>
      <c r="D180" s="1"/>
      <c r="E180" s="1"/>
      <c r="F180" s="158"/>
      <c r="G180" s="141"/>
      <c r="H180" s="141"/>
      <c r="I180" s="141"/>
      <c r="J180" s="1"/>
      <c r="K180" s="1"/>
      <c r="L180" s="1"/>
      <c r="M180" s="1"/>
      <c r="N180" s="1"/>
      <c r="O180" s="1"/>
      <c r="P180" s="1"/>
      <c r="Q180" s="1"/>
      <c r="R180" s="1"/>
      <c r="S180" s="1"/>
      <c r="V180" s="1"/>
    </row>
    <row r="181" spans="1:26" x14ac:dyDescent="0.25">
      <c r="A181" s="148"/>
      <c r="B181" s="148"/>
      <c r="C181" s="148"/>
      <c r="D181" s="148" t="s">
        <v>78</v>
      </c>
      <c r="E181" s="148"/>
      <c r="F181" s="162"/>
      <c r="G181" s="149"/>
      <c r="H181" s="149"/>
      <c r="I181" s="149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5"/>
      <c r="U181" s="145"/>
      <c r="V181" s="148"/>
      <c r="W181" s="145"/>
      <c r="X181" s="145"/>
      <c r="Y181" s="145"/>
      <c r="Z181" s="145"/>
    </row>
    <row r="182" spans="1:26" ht="24.95" customHeight="1" x14ac:dyDescent="0.25">
      <c r="A182" s="166"/>
      <c r="B182" s="163" t="s">
        <v>316</v>
      </c>
      <c r="C182" s="167" t="s">
        <v>317</v>
      </c>
      <c r="D182" s="163" t="s">
        <v>607</v>
      </c>
      <c r="E182" s="163" t="s">
        <v>175</v>
      </c>
      <c r="F182" s="164">
        <v>22.992000000000001</v>
      </c>
      <c r="G182" s="165">
        <v>0</v>
      </c>
      <c r="H182" s="165">
        <v>0</v>
      </c>
      <c r="I182" s="165">
        <f t="shared" ref="I182:I191" si="43">ROUND(F182*(G182+H182),2)</f>
        <v>0</v>
      </c>
      <c r="J182" s="163">
        <f t="shared" ref="J182:J191" si="44">ROUND(F182*(N182),2)</f>
        <v>8.2799999999999994</v>
      </c>
      <c r="K182" s="1">
        <f t="shared" ref="K182:K191" si="45">ROUND(F182*(O182),2)</f>
        <v>0</v>
      </c>
      <c r="L182" s="1">
        <f t="shared" ref="L182:L191" si="46">ROUND(F182*(G182),2)</f>
        <v>0</v>
      </c>
      <c r="M182" s="1">
        <f t="shared" ref="M182:M191" si="47">ROUND(F182*(H182),2)</f>
        <v>0</v>
      </c>
      <c r="N182" s="1">
        <v>0.36</v>
      </c>
      <c r="O182" s="1"/>
      <c r="P182" s="158"/>
      <c r="Q182" s="158"/>
      <c r="R182" s="158"/>
      <c r="S182" s="148"/>
      <c r="V182" s="162"/>
      <c r="Z182">
        <v>0</v>
      </c>
    </row>
    <row r="183" spans="1:26" ht="24.95" customHeight="1" x14ac:dyDescent="0.25">
      <c r="A183" s="166"/>
      <c r="B183" s="163" t="s">
        <v>319</v>
      </c>
      <c r="C183" s="167" t="s">
        <v>320</v>
      </c>
      <c r="D183" s="163" t="s">
        <v>321</v>
      </c>
      <c r="E183" s="163" t="s">
        <v>175</v>
      </c>
      <c r="F183" s="164">
        <v>37.520000000000003</v>
      </c>
      <c r="G183" s="165">
        <v>0</v>
      </c>
      <c r="H183" s="165">
        <v>0</v>
      </c>
      <c r="I183" s="165">
        <f t="shared" si="43"/>
        <v>0</v>
      </c>
      <c r="J183" s="163">
        <f t="shared" si="44"/>
        <v>20.64</v>
      </c>
      <c r="K183" s="1">
        <f t="shared" si="45"/>
        <v>0</v>
      </c>
      <c r="L183" s="1">
        <f t="shared" si="46"/>
        <v>0</v>
      </c>
      <c r="M183" s="1">
        <f t="shared" si="47"/>
        <v>0</v>
      </c>
      <c r="N183" s="1">
        <v>0.55000000000000004</v>
      </c>
      <c r="O183" s="1"/>
      <c r="P183" s="162">
        <v>1.0000000000000001E-5</v>
      </c>
      <c r="Q183" s="158"/>
      <c r="R183" s="158">
        <v>1.0000000000000001E-5</v>
      </c>
      <c r="S183" s="148">
        <f>ROUND(F183*(P183),3)</f>
        <v>0</v>
      </c>
      <c r="V183" s="162"/>
      <c r="Z183">
        <v>0</v>
      </c>
    </row>
    <row r="184" spans="1:26" ht="24.95" customHeight="1" x14ac:dyDescent="0.25">
      <c r="A184" s="166"/>
      <c r="B184" s="163" t="s">
        <v>568</v>
      </c>
      <c r="C184" s="167" t="s">
        <v>322</v>
      </c>
      <c r="D184" s="163" t="s">
        <v>323</v>
      </c>
      <c r="E184" s="163" t="s">
        <v>175</v>
      </c>
      <c r="F184" s="164">
        <v>39.396000000000001</v>
      </c>
      <c r="G184" s="165">
        <v>0</v>
      </c>
      <c r="H184" s="165">
        <v>0</v>
      </c>
      <c r="I184" s="165">
        <f t="shared" si="43"/>
        <v>0</v>
      </c>
      <c r="J184" s="163">
        <f t="shared" si="44"/>
        <v>128.04</v>
      </c>
      <c r="K184" s="1">
        <f t="shared" si="45"/>
        <v>0</v>
      </c>
      <c r="L184" s="1">
        <f t="shared" si="46"/>
        <v>0</v>
      </c>
      <c r="M184" s="1">
        <f t="shared" si="47"/>
        <v>0</v>
      </c>
      <c r="N184" s="1">
        <v>3.25</v>
      </c>
      <c r="O184" s="1"/>
      <c r="P184" s="158"/>
      <c r="Q184" s="158"/>
      <c r="R184" s="158"/>
      <c r="S184" s="148"/>
      <c r="V184" s="162"/>
      <c r="Z184">
        <v>0</v>
      </c>
    </row>
    <row r="185" spans="1:26" ht="24.95" customHeight="1" x14ac:dyDescent="0.25">
      <c r="A185" s="166"/>
      <c r="B185" s="163" t="s">
        <v>316</v>
      </c>
      <c r="C185" s="167" t="s">
        <v>324</v>
      </c>
      <c r="D185" s="163" t="s">
        <v>608</v>
      </c>
      <c r="E185" s="163" t="s">
        <v>126</v>
      </c>
      <c r="F185" s="164">
        <v>28.83</v>
      </c>
      <c r="G185" s="165">
        <v>0</v>
      </c>
      <c r="H185" s="165">
        <v>0</v>
      </c>
      <c r="I185" s="165">
        <f t="shared" si="43"/>
        <v>0</v>
      </c>
      <c r="J185" s="163">
        <f t="shared" si="44"/>
        <v>76.11</v>
      </c>
      <c r="K185" s="1">
        <f t="shared" si="45"/>
        <v>0</v>
      </c>
      <c r="L185" s="1">
        <f t="shared" si="46"/>
        <v>0</v>
      </c>
      <c r="M185" s="1">
        <f t="shared" si="47"/>
        <v>0</v>
      </c>
      <c r="N185" s="1">
        <v>2.64</v>
      </c>
      <c r="O185" s="1"/>
      <c r="P185" s="158"/>
      <c r="Q185" s="158"/>
      <c r="R185" s="158"/>
      <c r="S185" s="148"/>
      <c r="V185" s="162">
        <f>ROUND(F185*(X185),3)</f>
        <v>2.9000000000000001E-2</v>
      </c>
      <c r="X185">
        <v>1E-3</v>
      </c>
      <c r="Z185">
        <v>0</v>
      </c>
    </row>
    <row r="186" spans="1:26" ht="24.95" customHeight="1" x14ac:dyDescent="0.25">
      <c r="A186" s="166"/>
      <c r="B186" s="163" t="s">
        <v>319</v>
      </c>
      <c r="C186" s="167" t="s">
        <v>326</v>
      </c>
      <c r="D186" s="163" t="s">
        <v>609</v>
      </c>
      <c r="E186" s="163" t="s">
        <v>126</v>
      </c>
      <c r="F186" s="164">
        <v>44.28</v>
      </c>
      <c r="G186" s="165">
        <v>0</v>
      </c>
      <c r="H186" s="165">
        <v>0</v>
      </c>
      <c r="I186" s="165">
        <f t="shared" si="43"/>
        <v>0</v>
      </c>
      <c r="J186" s="163">
        <f t="shared" si="44"/>
        <v>209</v>
      </c>
      <c r="K186" s="1">
        <f t="shared" si="45"/>
        <v>0</v>
      </c>
      <c r="L186" s="1">
        <f t="shared" si="46"/>
        <v>0</v>
      </c>
      <c r="M186" s="1">
        <f t="shared" si="47"/>
        <v>0</v>
      </c>
      <c r="N186" s="1">
        <v>4.72</v>
      </c>
      <c r="O186" s="1"/>
      <c r="P186" s="162">
        <v>2.3000000000000001E-4</v>
      </c>
      <c r="Q186" s="158"/>
      <c r="R186" s="158">
        <v>2.3000000000000001E-4</v>
      </c>
      <c r="S186" s="148">
        <f>ROUND(F186*(P186),3)</f>
        <v>0.01</v>
      </c>
      <c r="V186" s="162"/>
      <c r="Z186">
        <v>0</v>
      </c>
    </row>
    <row r="187" spans="1:26" ht="24.95" customHeight="1" x14ac:dyDescent="0.25">
      <c r="A187" s="166"/>
      <c r="B187" s="163" t="s">
        <v>328</v>
      </c>
      <c r="C187" s="167" t="s">
        <v>329</v>
      </c>
      <c r="D187" s="163" t="s">
        <v>330</v>
      </c>
      <c r="E187" s="163" t="s">
        <v>126</v>
      </c>
      <c r="F187" s="164">
        <v>52.692999999999998</v>
      </c>
      <c r="G187" s="165">
        <v>0</v>
      </c>
      <c r="H187" s="165">
        <v>0</v>
      </c>
      <c r="I187" s="165">
        <f t="shared" si="43"/>
        <v>0</v>
      </c>
      <c r="J187" s="163">
        <f t="shared" si="44"/>
        <v>654.45000000000005</v>
      </c>
      <c r="K187" s="1">
        <f t="shared" si="45"/>
        <v>0</v>
      </c>
      <c r="L187" s="1">
        <f t="shared" si="46"/>
        <v>0</v>
      </c>
      <c r="M187" s="1">
        <f t="shared" si="47"/>
        <v>0</v>
      </c>
      <c r="N187" s="1">
        <v>12.42</v>
      </c>
      <c r="O187" s="1"/>
      <c r="P187" s="162">
        <v>3.5999999999999999E-3</v>
      </c>
      <c r="Q187" s="158"/>
      <c r="R187" s="158">
        <v>3.5999999999999999E-3</v>
      </c>
      <c r="S187" s="148">
        <f>ROUND(F187*(P187),3)</f>
        <v>0.19</v>
      </c>
      <c r="V187" s="162"/>
      <c r="Z187">
        <v>0</v>
      </c>
    </row>
    <row r="188" spans="1:26" ht="24.95" customHeight="1" x14ac:dyDescent="0.25">
      <c r="A188" s="166"/>
      <c r="B188" s="163" t="s">
        <v>319</v>
      </c>
      <c r="C188" s="167" t="s">
        <v>331</v>
      </c>
      <c r="D188" s="163" t="s">
        <v>332</v>
      </c>
      <c r="E188" s="163" t="s">
        <v>126</v>
      </c>
      <c r="F188" s="164">
        <v>44.28</v>
      </c>
      <c r="G188" s="165">
        <v>0</v>
      </c>
      <c r="H188" s="165">
        <v>0</v>
      </c>
      <c r="I188" s="165">
        <f t="shared" si="43"/>
        <v>0</v>
      </c>
      <c r="J188" s="163">
        <f t="shared" si="44"/>
        <v>363.54</v>
      </c>
      <c r="K188" s="1">
        <f t="shared" si="45"/>
        <v>0</v>
      </c>
      <c r="L188" s="1">
        <f t="shared" si="46"/>
        <v>0</v>
      </c>
      <c r="M188" s="1">
        <f t="shared" si="47"/>
        <v>0</v>
      </c>
      <c r="N188" s="1">
        <v>8.2100000000000009</v>
      </c>
      <c r="O188" s="1"/>
      <c r="P188" s="162">
        <v>5.3499999999999997E-3</v>
      </c>
      <c r="Q188" s="158"/>
      <c r="R188" s="158">
        <v>5.3499999999999997E-3</v>
      </c>
      <c r="S188" s="148">
        <f>ROUND(F188*(P188),3)</f>
        <v>0.23699999999999999</v>
      </c>
      <c r="V188" s="162"/>
      <c r="Z188">
        <v>0</v>
      </c>
    </row>
    <row r="189" spans="1:26" ht="24.95" customHeight="1" x14ac:dyDescent="0.25">
      <c r="A189" s="166"/>
      <c r="B189" s="163" t="s">
        <v>319</v>
      </c>
      <c r="C189" s="167" t="s">
        <v>333</v>
      </c>
      <c r="D189" s="163" t="s">
        <v>334</v>
      </c>
      <c r="E189" s="163" t="s">
        <v>175</v>
      </c>
      <c r="F189" s="164">
        <v>38.625</v>
      </c>
      <c r="G189" s="165">
        <v>0</v>
      </c>
      <c r="H189" s="165">
        <v>0</v>
      </c>
      <c r="I189" s="165">
        <f t="shared" si="43"/>
        <v>0</v>
      </c>
      <c r="J189" s="163">
        <f t="shared" si="44"/>
        <v>25.88</v>
      </c>
      <c r="K189" s="1">
        <f t="shared" si="45"/>
        <v>0</v>
      </c>
      <c r="L189" s="1">
        <f t="shared" si="46"/>
        <v>0</v>
      </c>
      <c r="M189" s="1">
        <f t="shared" si="47"/>
        <v>0</v>
      </c>
      <c r="N189" s="1">
        <v>0.67</v>
      </c>
      <c r="O189" s="1"/>
      <c r="P189" s="162">
        <v>3.0000000000000001E-5</v>
      </c>
      <c r="Q189" s="158"/>
      <c r="R189" s="158">
        <v>3.0000000000000001E-5</v>
      </c>
      <c r="S189" s="148">
        <f>ROUND(F189*(P189),3)</f>
        <v>1E-3</v>
      </c>
      <c r="V189" s="162"/>
      <c r="Z189">
        <v>0</v>
      </c>
    </row>
    <row r="190" spans="1:26" ht="24.95" customHeight="1" x14ac:dyDescent="0.25">
      <c r="A190" s="166"/>
      <c r="B190" s="163" t="s">
        <v>328</v>
      </c>
      <c r="C190" s="167" t="s">
        <v>335</v>
      </c>
      <c r="D190" s="163" t="s">
        <v>336</v>
      </c>
      <c r="E190" s="163" t="s">
        <v>337</v>
      </c>
      <c r="F190" s="164">
        <v>0.38600000000000001</v>
      </c>
      <c r="G190" s="165">
        <v>0</v>
      </c>
      <c r="H190" s="165">
        <v>0</v>
      </c>
      <c r="I190" s="165">
        <f t="shared" si="43"/>
        <v>0</v>
      </c>
      <c r="J190" s="163">
        <f t="shared" si="44"/>
        <v>0.9</v>
      </c>
      <c r="K190" s="1">
        <f t="shared" si="45"/>
        <v>0</v>
      </c>
      <c r="L190" s="1">
        <f t="shared" si="46"/>
        <v>0</v>
      </c>
      <c r="M190" s="1">
        <f t="shared" si="47"/>
        <v>0</v>
      </c>
      <c r="N190" s="1">
        <v>2.33</v>
      </c>
      <c r="O190" s="1"/>
      <c r="P190" s="162">
        <v>1E-3</v>
      </c>
      <c r="Q190" s="158"/>
      <c r="R190" s="158">
        <v>1E-3</v>
      </c>
      <c r="S190" s="148">
        <f>ROUND(F190*(P190),3)</f>
        <v>0</v>
      </c>
      <c r="V190" s="162"/>
      <c r="Z190">
        <v>0</v>
      </c>
    </row>
    <row r="191" spans="1:26" ht="24.95" customHeight="1" x14ac:dyDescent="0.25">
      <c r="A191" s="166"/>
      <c r="B191" s="163" t="s">
        <v>319</v>
      </c>
      <c r="C191" s="167" t="s">
        <v>338</v>
      </c>
      <c r="D191" s="163" t="s">
        <v>339</v>
      </c>
      <c r="E191" s="163" t="s">
        <v>118</v>
      </c>
      <c r="F191" s="164">
        <v>0.43869714999999998</v>
      </c>
      <c r="G191" s="165">
        <v>0</v>
      </c>
      <c r="H191" s="165">
        <v>0</v>
      </c>
      <c r="I191" s="165">
        <f t="shared" si="43"/>
        <v>0</v>
      </c>
      <c r="J191" s="163">
        <f t="shared" si="44"/>
        <v>7</v>
      </c>
      <c r="K191" s="1">
        <f t="shared" si="45"/>
        <v>0</v>
      </c>
      <c r="L191" s="1">
        <f t="shared" si="46"/>
        <v>0</v>
      </c>
      <c r="M191" s="1">
        <f t="shared" si="47"/>
        <v>0</v>
      </c>
      <c r="N191" s="1">
        <v>15.96</v>
      </c>
      <c r="O191" s="1"/>
      <c r="P191" s="158"/>
      <c r="Q191" s="158"/>
      <c r="R191" s="158"/>
      <c r="S191" s="148"/>
      <c r="V191" s="162"/>
      <c r="Z191">
        <v>0</v>
      </c>
    </row>
    <row r="192" spans="1:26" x14ac:dyDescent="0.25">
      <c r="A192" s="148"/>
      <c r="B192" s="148"/>
      <c r="C192" s="148"/>
      <c r="D192" s="148" t="s">
        <v>78</v>
      </c>
      <c r="E192" s="148"/>
      <c r="F192" s="162"/>
      <c r="G192" s="151">
        <f>ROUND((SUM(L181:L191))/1,2)</f>
        <v>0</v>
      </c>
      <c r="H192" s="151">
        <f>ROUND((SUM(M181:M191))/1,2)</f>
        <v>0</v>
      </c>
      <c r="I192" s="151">
        <f>ROUND((SUM(I181:I191))/1,2)</f>
        <v>0</v>
      </c>
      <c r="J192" s="148"/>
      <c r="K192" s="148"/>
      <c r="L192" s="148">
        <f>ROUND((SUM(L181:L191))/1,2)</f>
        <v>0</v>
      </c>
      <c r="M192" s="148">
        <f>ROUND((SUM(M181:M191))/1,2)</f>
        <v>0</v>
      </c>
      <c r="N192" s="148"/>
      <c r="O192" s="148"/>
      <c r="P192" s="168"/>
      <c r="Q192" s="148"/>
      <c r="R192" s="148"/>
      <c r="S192" s="168">
        <f>ROUND((SUM(S181:S191))/1,2)</f>
        <v>0.44</v>
      </c>
      <c r="T192" s="145"/>
      <c r="U192" s="145"/>
      <c r="V192" s="2">
        <f>ROUND((SUM(V181:V191))/1,2)</f>
        <v>0.03</v>
      </c>
      <c r="W192" s="145"/>
      <c r="X192" s="145"/>
      <c r="Y192" s="145"/>
      <c r="Z192" s="145"/>
    </row>
    <row r="193" spans="1:26" x14ac:dyDescent="0.25">
      <c r="A193" s="1"/>
      <c r="B193" s="1"/>
      <c r="C193" s="1"/>
      <c r="D193" s="1"/>
      <c r="E193" s="1"/>
      <c r="F193" s="158"/>
      <c r="G193" s="141"/>
      <c r="H193" s="141"/>
      <c r="I193" s="141"/>
      <c r="J193" s="1"/>
      <c r="K193" s="1"/>
      <c r="L193" s="1"/>
      <c r="M193" s="1"/>
      <c r="N193" s="1"/>
      <c r="O193" s="1"/>
      <c r="P193" s="1"/>
      <c r="Q193" s="1"/>
      <c r="R193" s="1"/>
      <c r="S193" s="1"/>
      <c r="V193" s="1"/>
    </row>
    <row r="194" spans="1:26" x14ac:dyDescent="0.25">
      <c r="A194" s="148"/>
      <c r="B194" s="148"/>
      <c r="C194" s="148"/>
      <c r="D194" s="148" t="s">
        <v>79</v>
      </c>
      <c r="E194" s="148"/>
      <c r="F194" s="162"/>
      <c r="G194" s="149"/>
      <c r="H194" s="149"/>
      <c r="I194" s="149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5"/>
      <c r="U194" s="145"/>
      <c r="V194" s="148"/>
      <c r="W194" s="145"/>
      <c r="X194" s="145"/>
      <c r="Y194" s="145"/>
      <c r="Z194" s="145"/>
    </row>
    <row r="195" spans="1:26" ht="24.95" customHeight="1" x14ac:dyDescent="0.25">
      <c r="A195" s="166"/>
      <c r="B195" s="163" t="s">
        <v>340</v>
      </c>
      <c r="C195" s="167" t="s">
        <v>341</v>
      </c>
      <c r="D195" s="163" t="s">
        <v>342</v>
      </c>
      <c r="E195" s="163" t="s">
        <v>126</v>
      </c>
      <c r="F195" s="164">
        <v>144.673</v>
      </c>
      <c r="G195" s="165">
        <v>0</v>
      </c>
      <c r="H195" s="165">
        <v>0</v>
      </c>
      <c r="I195" s="165">
        <f>ROUND(F195*(G195+H195),2)</f>
        <v>0</v>
      </c>
      <c r="J195" s="163">
        <f>ROUND(F195*(N195),2)</f>
        <v>2407.36</v>
      </c>
      <c r="K195" s="1">
        <f>ROUND(F195*(O195),2)</f>
        <v>0</v>
      </c>
      <c r="L195" s="1">
        <f>ROUND(F195*(G195),2)</f>
        <v>0</v>
      </c>
      <c r="M195" s="1">
        <f>ROUND(F195*(H195),2)</f>
        <v>0</v>
      </c>
      <c r="N195" s="1">
        <v>16.64</v>
      </c>
      <c r="O195" s="1"/>
      <c r="P195" s="162">
        <v>3.4000000000000002E-4</v>
      </c>
      <c r="Q195" s="158"/>
      <c r="R195" s="158">
        <v>3.4000000000000002E-4</v>
      </c>
      <c r="S195" s="148">
        <f>ROUND(F195*(P195),3)</f>
        <v>4.9000000000000002E-2</v>
      </c>
      <c r="V195" s="162"/>
      <c r="Z195">
        <v>0</v>
      </c>
    </row>
    <row r="196" spans="1:26" ht="24.95" customHeight="1" x14ac:dyDescent="0.25">
      <c r="A196" s="166"/>
      <c r="B196" s="163" t="s">
        <v>152</v>
      </c>
      <c r="C196" s="167" t="s">
        <v>343</v>
      </c>
      <c r="D196" s="163" t="s">
        <v>344</v>
      </c>
      <c r="E196" s="163" t="s">
        <v>126</v>
      </c>
      <c r="F196" s="164">
        <v>147.566</v>
      </c>
      <c r="G196" s="165">
        <v>0</v>
      </c>
      <c r="H196" s="165">
        <v>0</v>
      </c>
      <c r="I196" s="165">
        <f>ROUND(F196*(G196+H196),2)</f>
        <v>0</v>
      </c>
      <c r="J196" s="163">
        <f>ROUND(F196*(N196),2)</f>
        <v>2910</v>
      </c>
      <c r="K196" s="1">
        <f>ROUND(F196*(O196),2)</f>
        <v>0</v>
      </c>
      <c r="L196" s="1">
        <f>ROUND(F196*(G196),2)</f>
        <v>0</v>
      </c>
      <c r="M196" s="1">
        <f>ROUND(F196*(H196),2)</f>
        <v>0</v>
      </c>
      <c r="N196" s="1">
        <v>19.72</v>
      </c>
      <c r="O196" s="1"/>
      <c r="P196" s="162">
        <v>2.1000000000000001E-2</v>
      </c>
      <c r="Q196" s="158"/>
      <c r="R196" s="158">
        <v>2.1000000000000001E-2</v>
      </c>
      <c r="S196" s="148">
        <f>ROUND(F196*(P196),3)</f>
        <v>3.0990000000000002</v>
      </c>
      <c r="V196" s="162"/>
      <c r="Z196">
        <v>0</v>
      </c>
    </row>
    <row r="197" spans="1:26" ht="24.95" customHeight="1" x14ac:dyDescent="0.25">
      <c r="A197" s="166"/>
      <c r="B197" s="163" t="s">
        <v>340</v>
      </c>
      <c r="C197" s="167" t="s">
        <v>345</v>
      </c>
      <c r="D197" s="163" t="s">
        <v>346</v>
      </c>
      <c r="E197" s="163" t="s">
        <v>118</v>
      </c>
      <c r="F197" s="164">
        <v>3.1480748200000002</v>
      </c>
      <c r="G197" s="165">
        <v>0</v>
      </c>
      <c r="H197" s="165">
        <v>0</v>
      </c>
      <c r="I197" s="165">
        <f>ROUND(F197*(G197+H197),2)</f>
        <v>0</v>
      </c>
      <c r="J197" s="163">
        <f>ROUND(F197*(N197),2)</f>
        <v>60.54</v>
      </c>
      <c r="K197" s="1">
        <f>ROUND(F197*(O197),2)</f>
        <v>0</v>
      </c>
      <c r="L197" s="1">
        <f>ROUND(F197*(G197),2)</f>
        <v>0</v>
      </c>
      <c r="M197" s="1">
        <f>ROUND(F197*(H197),2)</f>
        <v>0</v>
      </c>
      <c r="N197" s="1">
        <v>19.23</v>
      </c>
      <c r="O197" s="1"/>
      <c r="P197" s="158"/>
      <c r="Q197" s="158"/>
      <c r="R197" s="158"/>
      <c r="S197" s="148"/>
      <c r="V197" s="162"/>
      <c r="Z197">
        <v>0</v>
      </c>
    </row>
    <row r="198" spans="1:26" x14ac:dyDescent="0.25">
      <c r="A198" s="148"/>
      <c r="B198" s="148"/>
      <c r="C198" s="148"/>
      <c r="D198" s="148" t="s">
        <v>79</v>
      </c>
      <c r="E198" s="148"/>
      <c r="F198" s="162"/>
      <c r="G198" s="151">
        <f>ROUND((SUM(L194:L197))/1,2)</f>
        <v>0</v>
      </c>
      <c r="H198" s="151">
        <f>ROUND((SUM(M194:M197))/1,2)</f>
        <v>0</v>
      </c>
      <c r="I198" s="151">
        <f>ROUND((SUM(I194:I197))/1,2)</f>
        <v>0</v>
      </c>
      <c r="J198" s="148"/>
      <c r="K198" s="148"/>
      <c r="L198" s="148">
        <f>ROUND((SUM(L194:L197))/1,2)</f>
        <v>0</v>
      </c>
      <c r="M198" s="148">
        <f>ROUND((SUM(M194:M197))/1,2)</f>
        <v>0</v>
      </c>
      <c r="N198" s="148"/>
      <c r="O198" s="148"/>
      <c r="P198" s="168"/>
      <c r="Q198" s="148"/>
      <c r="R198" s="148"/>
      <c r="S198" s="168">
        <f>ROUND((SUM(S194:S197))/1,2)</f>
        <v>3.15</v>
      </c>
      <c r="T198" s="145"/>
      <c r="U198" s="145"/>
      <c r="V198" s="2">
        <f>ROUND((SUM(V194:V197))/1,2)</f>
        <v>0</v>
      </c>
      <c r="W198" s="145"/>
      <c r="X198" s="145"/>
      <c r="Y198" s="145"/>
      <c r="Z198" s="145"/>
    </row>
    <row r="199" spans="1:26" x14ac:dyDescent="0.25">
      <c r="A199" s="1"/>
      <c r="B199" s="1"/>
      <c r="C199" s="1"/>
      <c r="D199" s="1"/>
      <c r="E199" s="1"/>
      <c r="F199" s="158"/>
      <c r="G199" s="141"/>
      <c r="H199" s="141"/>
      <c r="I199" s="141"/>
      <c r="J199" s="1"/>
      <c r="K199" s="1"/>
      <c r="L199" s="1"/>
      <c r="M199" s="1"/>
      <c r="N199" s="1"/>
      <c r="O199" s="1"/>
      <c r="P199" s="1"/>
      <c r="Q199" s="1"/>
      <c r="R199" s="1"/>
      <c r="S199" s="1"/>
      <c r="V199" s="1"/>
    </row>
    <row r="200" spans="1:26" x14ac:dyDescent="0.25">
      <c r="A200" s="148"/>
      <c r="B200" s="148"/>
      <c r="C200" s="148"/>
      <c r="D200" s="148" t="s">
        <v>81</v>
      </c>
      <c r="E200" s="148"/>
      <c r="F200" s="162"/>
      <c r="G200" s="149"/>
      <c r="H200" s="149"/>
      <c r="I200" s="149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5"/>
      <c r="U200" s="145"/>
      <c r="V200" s="148"/>
      <c r="W200" s="145"/>
      <c r="X200" s="145"/>
      <c r="Y200" s="145"/>
      <c r="Z200" s="145"/>
    </row>
    <row r="201" spans="1:26" ht="24.95" customHeight="1" x14ac:dyDescent="0.25">
      <c r="A201" s="166"/>
      <c r="B201" s="163" t="s">
        <v>355</v>
      </c>
      <c r="C201" s="167" t="s">
        <v>356</v>
      </c>
      <c r="D201" s="163" t="s">
        <v>478</v>
      </c>
      <c r="E201" s="163" t="s">
        <v>126</v>
      </c>
      <c r="F201" s="164">
        <v>518.30600000000004</v>
      </c>
      <c r="G201" s="165">
        <v>0</v>
      </c>
      <c r="H201" s="165">
        <v>0</v>
      </c>
      <c r="I201" s="165">
        <f>ROUND(F201*(G201+H201),2)</f>
        <v>0</v>
      </c>
      <c r="J201" s="163">
        <f>ROUND(F201*(N201),2)</f>
        <v>378.36</v>
      </c>
      <c r="K201" s="1">
        <f>ROUND(F201*(O201),2)</f>
        <v>0</v>
      </c>
      <c r="L201" s="1">
        <f>ROUND(F201*(G201),2)</f>
        <v>0</v>
      </c>
      <c r="M201" s="1">
        <f>ROUND(F201*(H201),2)</f>
        <v>0</v>
      </c>
      <c r="N201" s="1">
        <v>0.73</v>
      </c>
      <c r="O201" s="1"/>
      <c r="P201" s="162">
        <v>1E-4</v>
      </c>
      <c r="Q201" s="158"/>
      <c r="R201" s="158">
        <v>1E-4</v>
      </c>
      <c r="S201" s="148">
        <f>ROUND(F201*(P201),3)</f>
        <v>5.1999999999999998E-2</v>
      </c>
      <c r="V201" s="162"/>
      <c r="Z201">
        <v>0</v>
      </c>
    </row>
    <row r="202" spans="1:26" ht="35.1" customHeight="1" x14ac:dyDescent="0.25">
      <c r="A202" s="166"/>
      <c r="B202" s="163" t="s">
        <v>355</v>
      </c>
      <c r="C202" s="167" t="s">
        <v>358</v>
      </c>
      <c r="D202" s="163" t="s">
        <v>479</v>
      </c>
      <c r="E202" s="163" t="s">
        <v>126</v>
      </c>
      <c r="F202" s="164">
        <v>518.30600000000004</v>
      </c>
      <c r="G202" s="165">
        <v>0</v>
      </c>
      <c r="H202" s="165">
        <v>0</v>
      </c>
      <c r="I202" s="165">
        <f>ROUND(F202*(G202+H202),2)</f>
        <v>0</v>
      </c>
      <c r="J202" s="163">
        <f>ROUND(F202*(N202),2)</f>
        <v>896.67</v>
      </c>
      <c r="K202" s="1">
        <f>ROUND(F202*(O202),2)</f>
        <v>0</v>
      </c>
      <c r="L202" s="1">
        <f>ROUND(F202*(G202),2)</f>
        <v>0</v>
      </c>
      <c r="M202" s="1">
        <f>ROUND(F202*(H202),2)</f>
        <v>0</v>
      </c>
      <c r="N202" s="1">
        <v>1.73</v>
      </c>
      <c r="O202" s="1"/>
      <c r="P202" s="162">
        <v>3.3E-4</v>
      </c>
      <c r="Q202" s="158"/>
      <c r="R202" s="158">
        <v>3.3E-4</v>
      </c>
      <c r="S202" s="148">
        <f>ROUND(F202*(P202),3)</f>
        <v>0.17100000000000001</v>
      </c>
      <c r="V202" s="162"/>
      <c r="Z202">
        <v>0</v>
      </c>
    </row>
    <row r="203" spans="1:26" x14ac:dyDescent="0.25">
      <c r="A203" s="148"/>
      <c r="B203" s="148"/>
      <c r="C203" s="148"/>
      <c r="D203" s="148" t="s">
        <v>81</v>
      </c>
      <c r="E203" s="148"/>
      <c r="F203" s="162"/>
      <c r="G203" s="151">
        <f>ROUND((SUM(L200:L202))/1,2)</f>
        <v>0</v>
      </c>
      <c r="H203" s="151">
        <f>ROUND((SUM(M200:M202))/1,2)</f>
        <v>0</v>
      </c>
      <c r="I203" s="151">
        <f>ROUND((SUM(I200:I202))/1,2)</f>
        <v>0</v>
      </c>
      <c r="J203" s="148"/>
      <c r="K203" s="148"/>
      <c r="L203" s="148">
        <f>ROUND((SUM(L200:L202))/1,2)</f>
        <v>0</v>
      </c>
      <c r="M203" s="148">
        <f>ROUND((SUM(M200:M202))/1,2)</f>
        <v>0</v>
      </c>
      <c r="N203" s="148"/>
      <c r="O203" s="148"/>
      <c r="P203" s="168"/>
      <c r="Q203" s="148"/>
      <c r="R203" s="148"/>
      <c r="S203" s="168">
        <f>ROUND((SUM(S200:S202))/1,2)</f>
        <v>0.22</v>
      </c>
      <c r="T203" s="145"/>
      <c r="U203" s="145"/>
      <c r="V203" s="2">
        <f>ROUND((SUM(V200:V202))/1,2)</f>
        <v>0</v>
      </c>
      <c r="W203" s="145"/>
      <c r="X203" s="145"/>
      <c r="Y203" s="145"/>
      <c r="Z203" s="145"/>
    </row>
    <row r="204" spans="1:26" x14ac:dyDescent="0.25">
      <c r="A204" s="1"/>
      <c r="B204" s="1"/>
      <c r="C204" s="1"/>
      <c r="D204" s="1"/>
      <c r="E204" s="1"/>
      <c r="F204" s="158"/>
      <c r="G204" s="141"/>
      <c r="H204" s="141"/>
      <c r="I204" s="141"/>
      <c r="J204" s="1"/>
      <c r="K204" s="1"/>
      <c r="L204" s="1"/>
      <c r="M204" s="1"/>
      <c r="N204" s="1"/>
      <c r="O204" s="1"/>
      <c r="P204" s="1"/>
      <c r="Q204" s="1"/>
      <c r="R204" s="1"/>
      <c r="S204" s="1"/>
      <c r="V204" s="1"/>
    </row>
    <row r="205" spans="1:26" x14ac:dyDescent="0.25">
      <c r="A205" s="148"/>
      <c r="B205" s="148"/>
      <c r="C205" s="148"/>
      <c r="D205" s="2" t="s">
        <v>72</v>
      </c>
      <c r="E205" s="148"/>
      <c r="F205" s="162"/>
      <c r="G205" s="151">
        <f>ROUND((SUM(L113:L204))/2,2)</f>
        <v>0</v>
      </c>
      <c r="H205" s="151">
        <f>ROUND((SUM(M113:M204))/2,2)</f>
        <v>0</v>
      </c>
      <c r="I205" s="151">
        <f>ROUND((SUM(I113:I204))/2,2)</f>
        <v>0</v>
      </c>
      <c r="J205" s="149"/>
      <c r="K205" s="148"/>
      <c r="L205" s="149">
        <f>ROUND((SUM(L113:L204))/2,2)</f>
        <v>0</v>
      </c>
      <c r="M205" s="149">
        <f>ROUND((SUM(M113:M204))/2,2)</f>
        <v>0</v>
      </c>
      <c r="N205" s="148"/>
      <c r="O205" s="148"/>
      <c r="P205" s="168"/>
      <c r="Q205" s="148"/>
      <c r="R205" s="148"/>
      <c r="S205" s="168">
        <f>ROUND((SUM(S113:S204))/2,2)</f>
        <v>7.86</v>
      </c>
      <c r="T205" s="145"/>
      <c r="U205" s="145"/>
      <c r="V205" s="2">
        <f>ROUND((SUM(V113:V204))/2,2)</f>
        <v>0.05</v>
      </c>
    </row>
    <row r="206" spans="1:26" x14ac:dyDescent="0.25">
      <c r="A206" s="1"/>
      <c r="B206" s="1"/>
      <c r="C206" s="1"/>
      <c r="D206" s="1"/>
      <c r="E206" s="1"/>
      <c r="F206" s="158"/>
      <c r="G206" s="141"/>
      <c r="H206" s="141"/>
      <c r="I206" s="141"/>
      <c r="J206" s="1"/>
      <c r="K206" s="1"/>
      <c r="L206" s="1"/>
      <c r="M206" s="1"/>
      <c r="N206" s="1"/>
      <c r="O206" s="1"/>
      <c r="P206" s="1"/>
      <c r="Q206" s="1"/>
      <c r="R206" s="1"/>
      <c r="S206" s="1"/>
      <c r="V206" s="1"/>
    </row>
    <row r="207" spans="1:26" x14ac:dyDescent="0.25">
      <c r="A207" s="148"/>
      <c r="B207" s="148"/>
      <c r="C207" s="148"/>
      <c r="D207" s="2" t="s">
        <v>82</v>
      </c>
      <c r="E207" s="148"/>
      <c r="F207" s="162"/>
      <c r="G207" s="149"/>
      <c r="H207" s="149"/>
      <c r="I207" s="149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5"/>
      <c r="U207" s="145"/>
      <c r="V207" s="148"/>
      <c r="W207" s="145"/>
      <c r="X207" s="145"/>
      <c r="Y207" s="145"/>
      <c r="Z207" s="145"/>
    </row>
    <row r="208" spans="1:26" x14ac:dyDescent="0.25">
      <c r="A208" s="148"/>
      <c r="B208" s="148"/>
      <c r="C208" s="148"/>
      <c r="D208" s="148" t="s">
        <v>83</v>
      </c>
      <c r="E208" s="148"/>
      <c r="F208" s="162"/>
      <c r="G208" s="149"/>
      <c r="H208" s="149"/>
      <c r="I208" s="149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5"/>
      <c r="U208" s="145"/>
      <c r="V208" s="148"/>
      <c r="W208" s="145"/>
      <c r="X208" s="145"/>
      <c r="Y208" s="145"/>
      <c r="Z208" s="145"/>
    </row>
    <row r="209" spans="1:26" ht="24.95" customHeight="1" x14ac:dyDescent="0.25">
      <c r="A209" s="166"/>
      <c r="B209" s="163" t="s">
        <v>107</v>
      </c>
      <c r="C209" s="167" t="s">
        <v>363</v>
      </c>
      <c r="D209" s="163" t="s">
        <v>364</v>
      </c>
      <c r="E209" s="163" t="s">
        <v>264</v>
      </c>
      <c r="F209" s="164">
        <v>1</v>
      </c>
      <c r="G209" s="165">
        <v>0</v>
      </c>
      <c r="H209" s="165">
        <v>0</v>
      </c>
      <c r="I209" s="165">
        <f>ROUND(F209*(G209+H209),2)</f>
        <v>0</v>
      </c>
      <c r="J209" s="163">
        <f>ROUND(F209*(N209),2)</f>
        <v>54932.1</v>
      </c>
      <c r="K209" s="1">
        <f>ROUND(F209*(O209),2)</f>
        <v>0</v>
      </c>
      <c r="L209" s="1">
        <f>ROUND(F209*(G209),2)</f>
        <v>0</v>
      </c>
      <c r="M209" s="1">
        <f>ROUND(F209*(H209),2)</f>
        <v>0</v>
      </c>
      <c r="N209" s="1">
        <v>54932.1</v>
      </c>
      <c r="O209" s="1"/>
      <c r="P209" s="158"/>
      <c r="Q209" s="158"/>
      <c r="R209" s="158"/>
      <c r="S209" s="148"/>
      <c r="V209" s="162"/>
      <c r="Z209">
        <v>0</v>
      </c>
    </row>
    <row r="210" spans="1:26" x14ac:dyDescent="0.25">
      <c r="A210" s="148"/>
      <c r="B210" s="148"/>
      <c r="C210" s="148"/>
      <c r="D210" s="148" t="s">
        <v>83</v>
      </c>
      <c r="E210" s="148"/>
      <c r="F210" s="162"/>
      <c r="G210" s="151">
        <f>ROUND((SUM(L208:L209))/1,2)</f>
        <v>0</v>
      </c>
      <c r="H210" s="151">
        <f>ROUND((SUM(M208:M209))/1,2)</f>
        <v>0</v>
      </c>
      <c r="I210" s="151">
        <f>ROUND((SUM(I208:I209))/1,2)</f>
        <v>0</v>
      </c>
      <c r="J210" s="148"/>
      <c r="K210" s="148"/>
      <c r="L210" s="148">
        <f>ROUND((SUM(L208:L209))/1,2)</f>
        <v>0</v>
      </c>
      <c r="M210" s="148">
        <f>ROUND((SUM(M208:M209))/1,2)</f>
        <v>0</v>
      </c>
      <c r="N210" s="148"/>
      <c r="O210" s="148"/>
      <c r="P210" s="168"/>
      <c r="Q210" s="1"/>
      <c r="R210" s="1"/>
      <c r="S210" s="168">
        <f>ROUND((SUM(S208:S209))/1,2)</f>
        <v>0</v>
      </c>
      <c r="T210" s="169"/>
      <c r="U210" s="169"/>
      <c r="V210" s="2">
        <f>ROUND((SUM(V208:V209))/1,2)</f>
        <v>0</v>
      </c>
    </row>
    <row r="211" spans="1:26" x14ac:dyDescent="0.25">
      <c r="A211" s="1"/>
      <c r="B211" s="1"/>
      <c r="C211" s="1"/>
      <c r="D211" s="1"/>
      <c r="E211" s="1"/>
      <c r="F211" s="158"/>
      <c r="G211" s="141"/>
      <c r="H211" s="141"/>
      <c r="I211" s="141"/>
      <c r="J211" s="1"/>
      <c r="K211" s="1"/>
      <c r="L211" s="1"/>
      <c r="M211" s="1"/>
      <c r="N211" s="1"/>
      <c r="O211" s="1"/>
      <c r="P211" s="1"/>
      <c r="Q211" s="1"/>
      <c r="R211" s="1"/>
      <c r="S211" s="1"/>
      <c r="V211" s="1"/>
    </row>
    <row r="212" spans="1:26" x14ac:dyDescent="0.25">
      <c r="A212" s="148"/>
      <c r="B212" s="148"/>
      <c r="C212" s="148"/>
      <c r="D212" s="2" t="s">
        <v>82</v>
      </c>
      <c r="E212" s="148"/>
      <c r="F212" s="162"/>
      <c r="G212" s="151">
        <f>ROUND((SUM(L207:L211))/2,2)</f>
        <v>0</v>
      </c>
      <c r="H212" s="151">
        <f>ROUND((SUM(M207:M211))/2,2)</f>
        <v>0</v>
      </c>
      <c r="I212" s="151">
        <f>ROUND((SUM(I207:I211))/2,2)</f>
        <v>0</v>
      </c>
      <c r="J212" s="148"/>
      <c r="K212" s="148"/>
      <c r="L212" s="148">
        <f>ROUND((SUM(L207:L211))/2,2)</f>
        <v>0</v>
      </c>
      <c r="M212" s="148">
        <f>ROUND((SUM(M207:M211))/2,2)</f>
        <v>0</v>
      </c>
      <c r="N212" s="148"/>
      <c r="O212" s="148"/>
      <c r="P212" s="168"/>
      <c r="Q212" s="1"/>
      <c r="R212" s="1"/>
      <c r="S212" s="168">
        <f>ROUND((SUM(S207:S211))/2,2)</f>
        <v>0</v>
      </c>
      <c r="V212" s="2">
        <f>ROUND((SUM(V207:V211))/2,2)</f>
        <v>0</v>
      </c>
    </row>
    <row r="213" spans="1:26" x14ac:dyDescent="0.25">
      <c r="A213" s="170"/>
      <c r="B213" s="170"/>
      <c r="C213" s="170"/>
      <c r="D213" s="170" t="s">
        <v>84</v>
      </c>
      <c r="E213" s="170"/>
      <c r="F213" s="171"/>
      <c r="G213" s="172">
        <f>ROUND((SUM(L9:L212))/3,2)</f>
        <v>0</v>
      </c>
      <c r="H213" s="172">
        <f>ROUND((SUM(M9:M212))/3,2)</f>
        <v>0</v>
      </c>
      <c r="I213" s="172">
        <f>ROUND((SUM(I9:I212))/3,2)</f>
        <v>0</v>
      </c>
      <c r="J213" s="170"/>
      <c r="K213" s="170">
        <f>ROUND((SUM(K9:K212))/3,2)</f>
        <v>0</v>
      </c>
      <c r="L213" s="170">
        <f>ROUND((SUM(L9:L212))/3,2)</f>
        <v>0</v>
      </c>
      <c r="M213" s="170">
        <f>ROUND((SUM(M9:M212))/3,2)</f>
        <v>0</v>
      </c>
      <c r="N213" s="170"/>
      <c r="O213" s="170"/>
      <c r="P213" s="171"/>
      <c r="Q213" s="170"/>
      <c r="R213" s="170"/>
      <c r="S213" s="171">
        <f>ROUND((SUM(S9:S212))/3,2)</f>
        <v>273.14999999999998</v>
      </c>
      <c r="T213" s="173"/>
      <c r="U213" s="173"/>
      <c r="V213" s="170">
        <f>ROUND((SUM(V9:V212))/3,2)</f>
        <v>13.35</v>
      </c>
      <c r="Z213">
        <f>(SUM(Z9:Z212))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Prestavba a modernizácia Súkromnej SOŠ hotelierstva a gastronómie Mladosť Pod Kalváriou č 36 080 01 Prešov parc.č 7256 2 / Priestory šatní a imobilný prístup</oddHeader>
    <oddFooter>&amp;RStrana &amp;P z &amp;N    &amp;L&amp;7Spracované systémom Systematic® Kalkulus,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6EF3-A9AB-4594-9FEE-77420D0AF19D}">
  <dimension ref="A1:AA41"/>
  <sheetViews>
    <sheetView workbookViewId="0">
      <selection activeCell="H9" sqref="H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614</v>
      </c>
      <c r="G1" s="12"/>
      <c r="H1" s="12"/>
      <c r="I1" s="12"/>
      <c r="J1" s="12"/>
      <c r="W1">
        <v>30.126000000000001</v>
      </c>
    </row>
    <row r="2" spans="1:23" ht="24.95" customHeight="1" thickTop="1" x14ac:dyDescent="0.25">
      <c r="A2" s="11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89" t="s">
        <v>615</v>
      </c>
      <c r="C6" s="190"/>
      <c r="D6" s="190"/>
      <c r="E6" s="190"/>
      <c r="F6" s="190"/>
      <c r="G6" s="190"/>
      <c r="H6" s="190"/>
      <c r="I6" s="190"/>
      <c r="J6" s="191"/>
    </row>
    <row r="7" spans="1:23" ht="18" customHeight="1" x14ac:dyDescent="0.25">
      <c r="A7" s="11"/>
      <c r="B7" s="49" t="s">
        <v>25</v>
      </c>
      <c r="C7" s="42"/>
      <c r="D7" s="17"/>
      <c r="E7" s="17"/>
      <c r="F7" s="17"/>
      <c r="G7" s="50" t="s">
        <v>26</v>
      </c>
      <c r="H7" s="17"/>
      <c r="I7" s="28"/>
      <c r="J7" s="43"/>
    </row>
    <row r="8" spans="1:23" ht="20.100000000000001" customHeight="1" x14ac:dyDescent="0.25">
      <c r="A8" s="11"/>
      <c r="B8" s="192" t="s">
        <v>23</v>
      </c>
      <c r="C8" s="193"/>
      <c r="D8" s="193"/>
      <c r="E8" s="193"/>
      <c r="F8" s="193"/>
      <c r="G8" s="193"/>
      <c r="H8" s="193"/>
      <c r="I8" s="193"/>
      <c r="J8" s="194"/>
    </row>
    <row r="9" spans="1:23" ht="18" customHeight="1" x14ac:dyDescent="0.25">
      <c r="A9" s="11"/>
      <c r="B9" s="38" t="s">
        <v>25</v>
      </c>
      <c r="C9" s="19"/>
      <c r="D9" s="16"/>
      <c r="E9" s="16"/>
      <c r="F9" s="16"/>
      <c r="G9" s="39" t="s">
        <v>26</v>
      </c>
      <c r="H9" s="16"/>
      <c r="I9" s="27"/>
      <c r="J9" s="30"/>
    </row>
    <row r="10" spans="1:23" ht="20.100000000000001" customHeight="1" x14ac:dyDescent="0.25">
      <c r="A10" s="11"/>
      <c r="B10" s="192" t="s">
        <v>24</v>
      </c>
      <c r="C10" s="193"/>
      <c r="D10" s="193"/>
      <c r="E10" s="193"/>
      <c r="F10" s="193"/>
      <c r="G10" s="193"/>
      <c r="H10" s="193"/>
      <c r="I10" s="193"/>
      <c r="J10" s="194"/>
    </row>
    <row r="11" spans="1:23" ht="18" customHeight="1" thickBot="1" x14ac:dyDescent="0.3">
      <c r="A11" s="11"/>
      <c r="B11" s="38" t="s">
        <v>25</v>
      </c>
      <c r="C11" s="19"/>
      <c r="D11" s="16"/>
      <c r="E11" s="16"/>
      <c r="F11" s="16"/>
      <c r="G11" s="39" t="s">
        <v>26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27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32</v>
      </c>
      <c r="H15" s="54" t="s">
        <v>33</v>
      </c>
      <c r="I15" s="26"/>
      <c r="J15" s="48"/>
    </row>
    <row r="16" spans="1:23" ht="18" customHeight="1" x14ac:dyDescent="0.25">
      <c r="A16" s="11"/>
      <c r="B16" s="86">
        <v>1</v>
      </c>
      <c r="C16" s="87" t="s">
        <v>28</v>
      </c>
      <c r="D16" s="88">
        <f>'Kryci_list 31597'!D16+'Kryci_list 31598'!D16+'Kryci_list 31599'!D16</f>
        <v>0</v>
      </c>
      <c r="E16" s="89">
        <f>'Kryci_list 31597'!E16+'Kryci_list 31598'!E16+'Kryci_list 31599'!E16</f>
        <v>0</v>
      </c>
      <c r="F16" s="99">
        <f>'Kryci_list 31597'!F16+'Kryci_list 31598'!F16+'Kryci_list 31599'!F16</f>
        <v>0</v>
      </c>
      <c r="G16" s="52">
        <v>6</v>
      </c>
      <c r="H16" s="108" t="s">
        <v>34</v>
      </c>
      <c r="I16" s="119"/>
      <c r="J16" s="111">
        <f>Rekapitulácia!F10</f>
        <v>0</v>
      </c>
    </row>
    <row r="17" spans="1:10" ht="18" customHeight="1" x14ac:dyDescent="0.25">
      <c r="A17" s="11"/>
      <c r="B17" s="59">
        <v>2</v>
      </c>
      <c r="C17" s="63" t="s">
        <v>29</v>
      </c>
      <c r="D17" s="70">
        <f>'Kryci_list 31597'!D17+'Kryci_list 31598'!D17+'Kryci_list 31599'!D17</f>
        <v>0</v>
      </c>
      <c r="E17" s="68">
        <f>'Kryci_list 31597'!E17+'Kryci_list 31598'!E17+'Kryci_list 31599'!E17</f>
        <v>0</v>
      </c>
      <c r="F17" s="73">
        <f>'Kryci_list 31597'!F17+'Kryci_list 31598'!F17+'Kryci_list 31599'!F17</f>
        <v>0</v>
      </c>
      <c r="G17" s="53">
        <v>7</v>
      </c>
      <c r="H17" s="109" t="s">
        <v>35</v>
      </c>
      <c r="I17" s="119"/>
      <c r="J17" s="112">
        <f>Rekapitulácia!E10</f>
        <v>0</v>
      </c>
    </row>
    <row r="18" spans="1:10" ht="18" customHeight="1" x14ac:dyDescent="0.25">
      <c r="A18" s="11"/>
      <c r="B18" s="60">
        <v>3</v>
      </c>
      <c r="C18" s="64" t="s">
        <v>30</v>
      </c>
      <c r="D18" s="71">
        <f>'Kryci_list 31597'!D18+'Kryci_list 31598'!D18+'Kryci_list 31599'!D18</f>
        <v>0</v>
      </c>
      <c r="E18" s="69">
        <f>'Kryci_list 31597'!E18+'Kryci_list 31598'!E18+'Kryci_list 31599'!E18</f>
        <v>0</v>
      </c>
      <c r="F18" s="74">
        <f>'Kryci_list 31597'!F18+'Kryci_list 31598'!F18+'Kryci_list 31599'!F18</f>
        <v>0</v>
      </c>
      <c r="G18" s="53">
        <v>8</v>
      </c>
      <c r="H18" s="109" t="s">
        <v>36</v>
      </c>
      <c r="I18" s="119"/>
      <c r="J18" s="112">
        <f>Rekapitulácia!D10</f>
        <v>0</v>
      </c>
    </row>
    <row r="19" spans="1:10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10" ht="18" customHeight="1" thickBot="1" x14ac:dyDescent="0.3">
      <c r="A20" s="11"/>
      <c r="B20" s="60">
        <v>5</v>
      </c>
      <c r="C20" s="66" t="s">
        <v>31</v>
      </c>
      <c r="D20" s="72"/>
      <c r="E20" s="93"/>
      <c r="F20" s="100">
        <f>SUM(F16:F19)</f>
        <v>0</v>
      </c>
      <c r="G20" s="53">
        <v>10</v>
      </c>
      <c r="H20" s="109" t="s">
        <v>31</v>
      </c>
      <c r="I20" s="121"/>
      <c r="J20" s="92">
        <f>SUM(J16:J19)</f>
        <v>0</v>
      </c>
    </row>
    <row r="21" spans="1:10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10" ht="18" customHeight="1" x14ac:dyDescent="0.25">
      <c r="A22" s="11"/>
      <c r="B22" s="52">
        <v>11</v>
      </c>
      <c r="C22" s="55" t="s">
        <v>45</v>
      </c>
      <c r="D22" s="79"/>
      <c r="E22" s="82"/>
      <c r="F22" s="73">
        <f>'Kryci_list 31597'!F22+'Kryci_list 31598'!F22+'Kryci_list 31599'!F22</f>
        <v>0</v>
      </c>
      <c r="G22" s="52">
        <v>16</v>
      </c>
      <c r="H22" s="108" t="s">
        <v>51</v>
      </c>
      <c r="I22" s="119"/>
      <c r="J22" s="111">
        <f>'Kryci_list 31597'!J22+'Kryci_list 31598'!J22+'Kryci_list 31599'!J22</f>
        <v>0</v>
      </c>
    </row>
    <row r="23" spans="1:10" ht="18" customHeight="1" x14ac:dyDescent="0.25">
      <c r="A23" s="11"/>
      <c r="B23" s="53">
        <v>12</v>
      </c>
      <c r="C23" s="56" t="s">
        <v>46</v>
      </c>
      <c r="D23" s="58"/>
      <c r="E23" s="82"/>
      <c r="F23" s="74">
        <f>'Kryci_list 31597'!F23+'Kryci_list 31598'!F23+'Kryci_list 31599'!F23</f>
        <v>0</v>
      </c>
      <c r="G23" s="53">
        <v>17</v>
      </c>
      <c r="H23" s="109" t="s">
        <v>52</v>
      </c>
      <c r="I23" s="119"/>
      <c r="J23" s="112">
        <f>'Kryci_list 31597'!J23+'Kryci_list 31598'!J23+'Kryci_list 31599'!J23</f>
        <v>0</v>
      </c>
    </row>
    <row r="24" spans="1:10" ht="18" customHeight="1" x14ac:dyDescent="0.25">
      <c r="A24" s="11"/>
      <c r="B24" s="53">
        <v>13</v>
      </c>
      <c r="C24" s="56" t="s">
        <v>47</v>
      </c>
      <c r="D24" s="58"/>
      <c r="E24" s="82"/>
      <c r="F24" s="74">
        <f>'Kryci_list 31597'!F24+'Kryci_list 31598'!F24+'Kryci_list 31599'!F24</f>
        <v>0</v>
      </c>
      <c r="G24" s="53">
        <v>18</v>
      </c>
      <c r="H24" s="109" t="s">
        <v>53</v>
      </c>
      <c r="I24" s="119"/>
      <c r="J24" s="112">
        <f>'Kryci_list 31597'!J24+'Kryci_list 31598'!J24+'Kryci_list 31599'!J24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2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31</v>
      </c>
      <c r="I26" s="121"/>
      <c r="J26" s="92">
        <f>SUM(J22:J25)+SUM(F22:F25)</f>
        <v>0</v>
      </c>
    </row>
    <row r="27" spans="1:10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37</v>
      </c>
      <c r="H27" s="97" t="s">
        <v>38</v>
      </c>
      <c r="I27" s="28"/>
      <c r="J27" s="31"/>
    </row>
    <row r="28" spans="1:10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39</v>
      </c>
      <c r="I28" s="114"/>
      <c r="J28" s="90">
        <f>F20+J20+F26+J26</f>
        <v>0</v>
      </c>
    </row>
    <row r="29" spans="1:10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40</v>
      </c>
      <c r="I29" s="115">
        <f>Rekapitulácia!B11</f>
        <v>0</v>
      </c>
      <c r="J29" s="111">
        <f>ROUND(((ROUND(I29,2)*20)/100),2)*1</f>
        <v>0</v>
      </c>
    </row>
    <row r="30" spans="1:10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Rekapitulácia!B12</f>
        <v>0</v>
      </c>
      <c r="J30" s="112">
        <f>ROUND(((ROUND(I30,2)*0)/100),2)</f>
        <v>0</v>
      </c>
    </row>
    <row r="31" spans="1:10" ht="18" customHeight="1" x14ac:dyDescent="0.25">
      <c r="A31" s="11"/>
      <c r="B31" s="23"/>
      <c r="C31" s="129"/>
      <c r="D31" s="130"/>
      <c r="E31" s="21"/>
      <c r="F31" s="11"/>
      <c r="G31" s="53">
        <v>24</v>
      </c>
      <c r="H31" s="109" t="s">
        <v>42</v>
      </c>
      <c r="I31" s="27"/>
      <c r="J31" s="188">
        <f>SUM(J28:J30)</f>
        <v>0</v>
      </c>
    </row>
    <row r="32" spans="1:10" ht="18" customHeight="1" thickBot="1" x14ac:dyDescent="0.3">
      <c r="A32" s="11"/>
      <c r="B32" s="41"/>
      <c r="C32" s="110"/>
      <c r="D32" s="116"/>
      <c r="E32" s="76"/>
      <c r="F32" s="77"/>
      <c r="G32" s="184" t="s">
        <v>43</v>
      </c>
      <c r="H32" s="185"/>
      <c r="I32" s="186"/>
      <c r="J32" s="187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15"/>
      <c r="G33" s="14"/>
      <c r="H33" s="131" t="s">
        <v>58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94FC-1AF4-456F-92C1-3D3F5ECB5D0C}">
  <dimension ref="A1:AA41"/>
  <sheetViews>
    <sheetView workbookViewId="0">
      <selection activeCell="A2" sqref="A2:XFD2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15</v>
      </c>
      <c r="G1" s="12"/>
      <c r="H1" s="12"/>
      <c r="I1" s="12"/>
      <c r="J1" s="12"/>
      <c r="W1">
        <v>30.126000000000001</v>
      </c>
    </row>
    <row r="2" spans="1:23" ht="24.95" customHeight="1" thickTop="1" x14ac:dyDescent="0.25">
      <c r="A2" s="11"/>
      <c r="B2" s="205" t="s">
        <v>1</v>
      </c>
      <c r="C2" s="206"/>
      <c r="D2" s="206"/>
      <c r="E2" s="206"/>
      <c r="F2" s="206"/>
      <c r="G2" s="206"/>
      <c r="H2" s="206"/>
      <c r="I2" s="206"/>
      <c r="J2" s="207"/>
    </row>
    <row r="3" spans="1:23" ht="18" customHeight="1" x14ac:dyDescent="0.25">
      <c r="A3" s="11"/>
      <c r="B3" s="34" t="s">
        <v>17</v>
      </c>
      <c r="C3" s="35"/>
      <c r="D3" s="36"/>
      <c r="E3" s="36"/>
      <c r="F3" s="3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89" t="s">
        <v>615</v>
      </c>
      <c r="C6" s="190"/>
      <c r="D6" s="190"/>
      <c r="E6" s="190"/>
      <c r="F6" s="190"/>
      <c r="G6" s="190"/>
      <c r="H6" s="190"/>
      <c r="I6" s="190"/>
      <c r="J6" s="191"/>
    </row>
    <row r="7" spans="1:23" ht="18" customHeight="1" x14ac:dyDescent="0.25">
      <c r="A7" s="11"/>
      <c r="B7" s="49" t="s">
        <v>25</v>
      </c>
      <c r="C7" s="42"/>
      <c r="D7" s="17"/>
      <c r="E7" s="17"/>
      <c r="F7" s="17"/>
      <c r="G7" s="50" t="s">
        <v>26</v>
      </c>
      <c r="H7" s="17"/>
      <c r="I7" s="28"/>
      <c r="J7" s="43"/>
    </row>
    <row r="8" spans="1:23" ht="20.100000000000001" customHeight="1" x14ac:dyDescent="0.25">
      <c r="A8" s="11"/>
      <c r="B8" s="192" t="s">
        <v>23</v>
      </c>
      <c r="C8" s="193"/>
      <c r="D8" s="193"/>
      <c r="E8" s="193"/>
      <c r="F8" s="193"/>
      <c r="G8" s="193"/>
      <c r="H8" s="193"/>
      <c r="I8" s="193"/>
      <c r="J8" s="194"/>
    </row>
    <row r="9" spans="1:23" ht="18" customHeight="1" x14ac:dyDescent="0.25">
      <c r="A9" s="11"/>
      <c r="B9" s="38" t="s">
        <v>25</v>
      </c>
      <c r="C9" s="19"/>
      <c r="D9" s="16"/>
      <c r="E9" s="16"/>
      <c r="F9" s="16"/>
      <c r="G9" s="39" t="s">
        <v>26</v>
      </c>
      <c r="H9" s="16"/>
      <c r="I9" s="27"/>
      <c r="J9" s="30"/>
    </row>
    <row r="10" spans="1:23" ht="20.100000000000001" customHeight="1" x14ac:dyDescent="0.25">
      <c r="A10" s="11"/>
      <c r="B10" s="192" t="s">
        <v>24</v>
      </c>
      <c r="C10" s="193"/>
      <c r="D10" s="193"/>
      <c r="E10" s="193"/>
      <c r="F10" s="193"/>
      <c r="G10" s="193"/>
      <c r="H10" s="193"/>
      <c r="I10" s="193"/>
      <c r="J10" s="194"/>
    </row>
    <row r="11" spans="1:23" ht="18" customHeight="1" thickBot="1" x14ac:dyDescent="0.3">
      <c r="A11" s="11"/>
      <c r="B11" s="38" t="s">
        <v>25</v>
      </c>
      <c r="C11" s="19"/>
      <c r="D11" s="16"/>
      <c r="E11" s="16"/>
      <c r="F11" s="16"/>
      <c r="G11" s="39" t="s">
        <v>26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27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32</v>
      </c>
      <c r="H15" s="54" t="s">
        <v>33</v>
      </c>
      <c r="I15" s="26"/>
      <c r="J15" s="48"/>
    </row>
    <row r="16" spans="1:23" ht="18" customHeight="1" x14ac:dyDescent="0.25">
      <c r="A16" s="11"/>
      <c r="B16" s="86">
        <v>1</v>
      </c>
      <c r="C16" s="87" t="s">
        <v>28</v>
      </c>
      <c r="D16" s="88">
        <f>'Rekap 31597'!B17</f>
        <v>0</v>
      </c>
      <c r="E16" s="89">
        <f>'Rekap 31597'!C17</f>
        <v>0</v>
      </c>
      <c r="F16" s="99">
        <f>'Rekap 31597'!D17</f>
        <v>0</v>
      </c>
      <c r="G16" s="52">
        <v>6</v>
      </c>
      <c r="H16" s="108" t="s">
        <v>34</v>
      </c>
      <c r="I16" s="119"/>
      <c r="J16" s="111">
        <v>0</v>
      </c>
    </row>
    <row r="17" spans="1:26" ht="18" customHeight="1" x14ac:dyDescent="0.25">
      <c r="A17" s="11"/>
      <c r="B17" s="59">
        <v>2</v>
      </c>
      <c r="C17" s="63" t="s">
        <v>29</v>
      </c>
      <c r="D17" s="70">
        <f>'Rekap 31597'!B29</f>
        <v>0</v>
      </c>
      <c r="E17" s="68">
        <f>'Rekap 31597'!C29</f>
        <v>0</v>
      </c>
      <c r="F17" s="73">
        <f>'Rekap 31597'!D29</f>
        <v>0</v>
      </c>
      <c r="G17" s="53">
        <v>7</v>
      </c>
      <c r="H17" s="109" t="s">
        <v>35</v>
      </c>
      <c r="I17" s="119"/>
      <c r="J17" s="112">
        <f>'SO 31597'!Z183</f>
        <v>0</v>
      </c>
    </row>
    <row r="18" spans="1:26" ht="18" customHeight="1" x14ac:dyDescent="0.25">
      <c r="A18" s="11"/>
      <c r="B18" s="60">
        <v>3</v>
      </c>
      <c r="C18" s="64" t="s">
        <v>30</v>
      </c>
      <c r="D18" s="71">
        <f>'Rekap 31597'!B33</f>
        <v>0</v>
      </c>
      <c r="E18" s="69">
        <f>'Rekap 31597'!C33</f>
        <v>0</v>
      </c>
      <c r="F18" s="74">
        <f>'Rekap 31597'!D33</f>
        <v>0</v>
      </c>
      <c r="G18" s="53">
        <v>8</v>
      </c>
      <c r="H18" s="109" t="s">
        <v>36</v>
      </c>
      <c r="I18" s="119"/>
      <c r="J18" s="112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 x14ac:dyDescent="0.3">
      <c r="A20" s="11"/>
      <c r="B20" s="60">
        <v>5</v>
      </c>
      <c r="C20" s="66" t="s">
        <v>31</v>
      </c>
      <c r="D20" s="72"/>
      <c r="E20" s="93"/>
      <c r="F20" s="100">
        <f>SUM(F16:F19)</f>
        <v>0</v>
      </c>
      <c r="G20" s="53">
        <v>10</v>
      </c>
      <c r="H20" s="109" t="s">
        <v>31</v>
      </c>
      <c r="I20" s="121"/>
      <c r="J20" s="92">
        <f>SUM(J16:J19)</f>
        <v>0</v>
      </c>
    </row>
    <row r="21" spans="1:26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26" ht="18" customHeight="1" x14ac:dyDescent="0.25">
      <c r="A22" s="11"/>
      <c r="B22" s="52">
        <v>11</v>
      </c>
      <c r="C22" s="55" t="s">
        <v>45</v>
      </c>
      <c r="D22" s="79"/>
      <c r="E22" s="81" t="s">
        <v>48</v>
      </c>
      <c r="F22" s="73">
        <f>((F16*U22*0)+(F17*V22*0)+(F18*W22*0))/100</f>
        <v>0</v>
      </c>
      <c r="G22" s="52">
        <v>16</v>
      </c>
      <c r="H22" s="108" t="s">
        <v>51</v>
      </c>
      <c r="I22" s="120" t="s">
        <v>48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46</v>
      </c>
      <c r="D23" s="58"/>
      <c r="E23" s="81" t="s">
        <v>49</v>
      </c>
      <c r="F23" s="74">
        <f>((F16*U23*0)+(F17*V23*0)+(F18*W23*0))/100</f>
        <v>0</v>
      </c>
      <c r="G23" s="53">
        <v>17</v>
      </c>
      <c r="H23" s="109" t="s">
        <v>52</v>
      </c>
      <c r="I23" s="120" t="s">
        <v>48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47</v>
      </c>
      <c r="D24" s="58"/>
      <c r="E24" s="81" t="s">
        <v>48</v>
      </c>
      <c r="F24" s="74">
        <f>((F16*U24*0)+(F17*V24*0)+(F18*W24*0))/100</f>
        <v>0</v>
      </c>
      <c r="G24" s="53">
        <v>18</v>
      </c>
      <c r="H24" s="109" t="s">
        <v>53</v>
      </c>
      <c r="I24" s="120" t="s">
        <v>49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31</v>
      </c>
      <c r="I26" s="121"/>
      <c r="J26" s="92">
        <f>SUM(J22:J25)+SUM(F22:F25)</f>
        <v>0</v>
      </c>
    </row>
    <row r="27" spans="1:26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37</v>
      </c>
      <c r="H27" s="97" t="s">
        <v>38</v>
      </c>
      <c r="I27" s="28"/>
      <c r="J27" s="31"/>
    </row>
    <row r="28" spans="1:26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39</v>
      </c>
      <c r="I28" s="114"/>
      <c r="J28" s="90">
        <f>F20+J20+F26+J26</f>
        <v>0</v>
      </c>
    </row>
    <row r="29" spans="1:26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40</v>
      </c>
      <c r="I29" s="115">
        <f>J28-SUM('SO 31597'!K9:'SO 31597'!K182)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SUM('SO 31597'!K9:'SO 31597'!K182)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29"/>
      <c r="D31" s="130"/>
      <c r="E31" s="21"/>
      <c r="F31" s="11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1"/>
      <c r="B32" s="41"/>
      <c r="C32" s="110"/>
      <c r="D32" s="116"/>
      <c r="E32" s="76"/>
      <c r="F32" s="77"/>
      <c r="G32" s="52" t="s">
        <v>43</v>
      </c>
      <c r="H32" s="110"/>
      <c r="I32" s="116"/>
      <c r="J32" s="11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96"/>
      <c r="G33" s="104">
        <v>26</v>
      </c>
      <c r="H33" s="132" t="s">
        <v>58</v>
      </c>
      <c r="I33" s="29"/>
      <c r="J33" s="105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DE8A-4509-49E5-BF83-8B927AE0B424}">
  <dimension ref="A1:Z500"/>
  <sheetViews>
    <sheetView workbookViewId="0">
      <selection activeCell="A3" sqref="A3:D3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95" t="s">
        <v>615</v>
      </c>
      <c r="B1" s="196"/>
      <c r="C1" s="196"/>
      <c r="D1" s="197"/>
      <c r="E1" s="136" t="s">
        <v>20</v>
      </c>
      <c r="F1" s="135"/>
      <c r="W1">
        <v>30.126000000000001</v>
      </c>
    </row>
    <row r="2" spans="1:26" ht="20.100000000000001" customHeight="1" x14ac:dyDescent="0.25">
      <c r="A2" s="195" t="s">
        <v>23</v>
      </c>
      <c r="B2" s="196"/>
      <c r="C2" s="196"/>
      <c r="D2" s="197"/>
      <c r="E2" s="136" t="s">
        <v>18</v>
      </c>
      <c r="F2" s="135"/>
    </row>
    <row r="3" spans="1:26" ht="20.100000000000001" customHeight="1" x14ac:dyDescent="0.25">
      <c r="A3" s="195" t="s">
        <v>24</v>
      </c>
      <c r="B3" s="196"/>
      <c r="C3" s="196"/>
      <c r="D3" s="197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17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31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66</v>
      </c>
      <c r="B11" s="149">
        <f>'SO 31597'!L20</f>
        <v>0</v>
      </c>
      <c r="C11" s="149">
        <f>'SO 31597'!M20</f>
        <v>0</v>
      </c>
      <c r="D11" s="149">
        <f>'SO 31597'!I20</f>
        <v>0</v>
      </c>
      <c r="E11" s="150">
        <f>'SO 31597'!S20</f>
        <v>0</v>
      </c>
      <c r="F11" s="150">
        <f>'SO 31597'!V20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67</v>
      </c>
      <c r="B12" s="149">
        <f>'SO 31597'!L34</f>
        <v>0</v>
      </c>
      <c r="C12" s="149">
        <f>'SO 31597'!M34</f>
        <v>0</v>
      </c>
      <c r="D12" s="149">
        <f>'SO 31597'!I34</f>
        <v>0</v>
      </c>
      <c r="E12" s="150">
        <f>'SO 31597'!S34</f>
        <v>34.049999999999997</v>
      </c>
      <c r="F12" s="150">
        <f>'SO 31597'!V34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68</v>
      </c>
      <c r="B13" s="149">
        <f>'SO 31597'!L50</f>
        <v>0</v>
      </c>
      <c r="C13" s="149">
        <f>'SO 31597'!M50</f>
        <v>0</v>
      </c>
      <c r="D13" s="149">
        <f>'SO 31597'!I50</f>
        <v>0</v>
      </c>
      <c r="E13" s="150">
        <f>'SO 31597'!S50</f>
        <v>14.68</v>
      </c>
      <c r="F13" s="150">
        <f>'SO 31597'!V50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69</v>
      </c>
      <c r="B14" s="149">
        <f>'SO 31597'!L67</f>
        <v>0</v>
      </c>
      <c r="C14" s="149">
        <f>'SO 31597'!M67</f>
        <v>0</v>
      </c>
      <c r="D14" s="149">
        <f>'SO 31597'!I67</f>
        <v>0</v>
      </c>
      <c r="E14" s="150">
        <f>'SO 31597'!S67</f>
        <v>19.829999999999998</v>
      </c>
      <c r="F14" s="150">
        <f>'SO 31597'!V67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148" t="s">
        <v>70</v>
      </c>
      <c r="B15" s="149">
        <f>'SO 31597'!L92</f>
        <v>0</v>
      </c>
      <c r="C15" s="149">
        <f>'SO 31597'!M92</f>
        <v>0</v>
      </c>
      <c r="D15" s="149">
        <f>'SO 31597'!I92</f>
        <v>0</v>
      </c>
      <c r="E15" s="150">
        <f>'SO 31597'!S92</f>
        <v>0.23</v>
      </c>
      <c r="F15" s="150">
        <f>'SO 31597'!V92</f>
        <v>13.61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48" t="s">
        <v>71</v>
      </c>
      <c r="B16" s="149">
        <f>'SO 31597'!L96</f>
        <v>0</v>
      </c>
      <c r="C16" s="149">
        <f>'SO 31597'!M96</f>
        <v>0</v>
      </c>
      <c r="D16" s="149">
        <f>'SO 31597'!I96</f>
        <v>0</v>
      </c>
      <c r="E16" s="150">
        <f>'SO 31597'!S96</f>
        <v>0</v>
      </c>
      <c r="F16" s="150">
        <f>'SO 31597'!V96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</row>
    <row r="17" spans="1:26" x14ac:dyDescent="0.25">
      <c r="A17" s="2" t="s">
        <v>65</v>
      </c>
      <c r="B17" s="151">
        <f>'SO 31597'!L98</f>
        <v>0</v>
      </c>
      <c r="C17" s="151">
        <f>'SO 31597'!M98</f>
        <v>0</v>
      </c>
      <c r="D17" s="151">
        <f>'SO 31597'!I98</f>
        <v>0</v>
      </c>
      <c r="E17" s="152">
        <f>'SO 31597'!S98</f>
        <v>68.790000000000006</v>
      </c>
      <c r="F17" s="152">
        <f>'SO 31597'!V98</f>
        <v>13.61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"/>
      <c r="B18" s="141"/>
      <c r="C18" s="141"/>
      <c r="D18" s="141"/>
      <c r="E18" s="140"/>
      <c r="F18" s="140"/>
    </row>
    <row r="19" spans="1:26" x14ac:dyDescent="0.25">
      <c r="A19" s="2" t="s">
        <v>72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73</v>
      </c>
      <c r="B20" s="149">
        <f>'SO 31597'!L105</f>
        <v>0</v>
      </c>
      <c r="C20" s="149">
        <f>'SO 31597'!M105</f>
        <v>0</v>
      </c>
      <c r="D20" s="149">
        <f>'SO 31597'!I105</f>
        <v>0</v>
      </c>
      <c r="E20" s="150">
        <f>'SO 31597'!S105</f>
        <v>0.27</v>
      </c>
      <c r="F20" s="150">
        <f>'SO 31597'!V105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74</v>
      </c>
      <c r="B21" s="149">
        <f>'SO 31597'!L110</f>
        <v>0</v>
      </c>
      <c r="C21" s="149">
        <f>'SO 31597'!M110</f>
        <v>0</v>
      </c>
      <c r="D21" s="149">
        <f>'SO 31597'!I110</f>
        <v>0</v>
      </c>
      <c r="E21" s="150">
        <f>'SO 31597'!S110</f>
        <v>0</v>
      </c>
      <c r="F21" s="150">
        <f>'SO 31597'!V110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48" t="s">
        <v>75</v>
      </c>
      <c r="B22" s="149">
        <f>'SO 31597'!L126</f>
        <v>0</v>
      </c>
      <c r="C22" s="149">
        <f>'SO 31597'!M126</f>
        <v>0</v>
      </c>
      <c r="D22" s="149">
        <f>'SO 31597'!I126</f>
        <v>0</v>
      </c>
      <c r="E22" s="150">
        <f>'SO 31597'!S126</f>
        <v>0.51</v>
      </c>
      <c r="F22" s="150">
        <f>'SO 31597'!V126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148" t="s">
        <v>76</v>
      </c>
      <c r="B23" s="149">
        <f>'SO 31597'!L134</f>
        <v>0</v>
      </c>
      <c r="C23" s="149">
        <f>'SO 31597'!M134</f>
        <v>0</v>
      </c>
      <c r="D23" s="149">
        <f>'SO 31597'!I134</f>
        <v>0</v>
      </c>
      <c r="E23" s="150">
        <f>'SO 31597'!S134</f>
        <v>0.48</v>
      </c>
      <c r="F23" s="150">
        <f>'SO 31597'!V134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77</v>
      </c>
      <c r="B24" s="149">
        <f>'SO 31597'!L142</f>
        <v>0</v>
      </c>
      <c r="C24" s="149">
        <f>'SO 31597'!M142</f>
        <v>0</v>
      </c>
      <c r="D24" s="149">
        <f>'SO 31597'!I142</f>
        <v>0</v>
      </c>
      <c r="E24" s="150">
        <f>'SO 31597'!S142</f>
        <v>1.35</v>
      </c>
      <c r="F24" s="150">
        <f>'SO 31597'!V142</f>
        <v>0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148" t="s">
        <v>78</v>
      </c>
      <c r="B25" s="149">
        <f>'SO 31597'!L155</f>
        <v>0</v>
      </c>
      <c r="C25" s="149">
        <f>'SO 31597'!M155</f>
        <v>0</v>
      </c>
      <c r="D25" s="149">
        <f>'SO 31597'!I155</f>
        <v>0</v>
      </c>
      <c r="E25" s="150">
        <f>'SO 31597'!S155</f>
        <v>0.95</v>
      </c>
      <c r="F25" s="150">
        <f>'SO 31597'!V155</f>
        <v>0.12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48" t="s">
        <v>79</v>
      </c>
      <c r="B26" s="149">
        <f>'SO 31597'!L161</f>
        <v>0</v>
      </c>
      <c r="C26" s="149">
        <f>'SO 31597'!M161</f>
        <v>0</v>
      </c>
      <c r="D26" s="149">
        <f>'SO 31597'!I161</f>
        <v>0</v>
      </c>
      <c r="E26" s="150">
        <f>'SO 31597'!S161</f>
        <v>1.04</v>
      </c>
      <c r="F26" s="150">
        <f>'SO 31597'!V161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25">
      <c r="A27" s="148" t="s">
        <v>80</v>
      </c>
      <c r="B27" s="149">
        <f>'SO 31597'!L167</f>
        <v>0</v>
      </c>
      <c r="C27" s="149">
        <f>'SO 31597'!M167</f>
        <v>0</v>
      </c>
      <c r="D27" s="149">
        <f>'SO 31597'!I167</f>
        <v>0</v>
      </c>
      <c r="E27" s="150">
        <f>'SO 31597'!S167</f>
        <v>0</v>
      </c>
      <c r="F27" s="150">
        <f>'SO 31597'!V167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148" t="s">
        <v>81</v>
      </c>
      <c r="B28" s="149">
        <f>'SO 31597'!L172</f>
        <v>0</v>
      </c>
      <c r="C28" s="149">
        <f>'SO 31597'!M172</f>
        <v>0</v>
      </c>
      <c r="D28" s="149">
        <f>'SO 31597'!I172</f>
        <v>0</v>
      </c>
      <c r="E28" s="150">
        <f>'SO 31597'!S172</f>
        <v>0.26</v>
      </c>
      <c r="F28" s="150">
        <f>'SO 31597'!V172</f>
        <v>0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25">
      <c r="A29" s="2" t="s">
        <v>72</v>
      </c>
      <c r="B29" s="151">
        <f>'SO 31597'!L174</f>
        <v>0</v>
      </c>
      <c r="C29" s="151">
        <f>'SO 31597'!M174</f>
        <v>0</v>
      </c>
      <c r="D29" s="151">
        <f>'SO 31597'!I174</f>
        <v>0</v>
      </c>
      <c r="E29" s="152">
        <f>'SO 31597'!S174</f>
        <v>4.8600000000000003</v>
      </c>
      <c r="F29" s="152">
        <f>'SO 31597'!V174</f>
        <v>0.12</v>
      </c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x14ac:dyDescent="0.25">
      <c r="A30" s="1"/>
      <c r="B30" s="141"/>
      <c r="C30" s="141"/>
      <c r="D30" s="141"/>
      <c r="E30" s="140"/>
      <c r="F30" s="140"/>
    </row>
    <row r="31" spans="1:26" x14ac:dyDescent="0.25">
      <c r="A31" s="2" t="s">
        <v>82</v>
      </c>
      <c r="B31" s="151"/>
      <c r="C31" s="149"/>
      <c r="D31" s="149"/>
      <c r="E31" s="150"/>
      <c r="F31" s="150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x14ac:dyDescent="0.25">
      <c r="A32" s="148" t="s">
        <v>83</v>
      </c>
      <c r="B32" s="149">
        <f>'SO 31597'!L180</f>
        <v>0</v>
      </c>
      <c r="C32" s="149">
        <f>'SO 31597'!M180</f>
        <v>0</v>
      </c>
      <c r="D32" s="149">
        <f>'SO 31597'!I180</f>
        <v>0</v>
      </c>
      <c r="E32" s="150">
        <f>'SO 31597'!S180</f>
        <v>0</v>
      </c>
      <c r="F32" s="150">
        <f>'SO 31597'!V180</f>
        <v>0</v>
      </c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x14ac:dyDescent="0.25">
      <c r="A33" s="2" t="s">
        <v>82</v>
      </c>
      <c r="B33" s="151">
        <f>'SO 31597'!L182</f>
        <v>0</v>
      </c>
      <c r="C33" s="151">
        <f>'SO 31597'!M182</f>
        <v>0</v>
      </c>
      <c r="D33" s="151">
        <f>'SO 31597'!I182</f>
        <v>0</v>
      </c>
      <c r="E33" s="152">
        <f>'SO 31597'!S182</f>
        <v>0</v>
      </c>
      <c r="F33" s="152">
        <f>'SO 31597'!V182</f>
        <v>0</v>
      </c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x14ac:dyDescent="0.25">
      <c r="A34" s="1"/>
      <c r="B34" s="141"/>
      <c r="C34" s="141"/>
      <c r="D34" s="141"/>
      <c r="E34" s="140"/>
      <c r="F34" s="140"/>
    </row>
    <row r="35" spans="1:26" x14ac:dyDescent="0.25">
      <c r="A35" s="2" t="s">
        <v>84</v>
      </c>
      <c r="B35" s="151">
        <f>'SO 31597'!L183</f>
        <v>0</v>
      </c>
      <c r="C35" s="151">
        <f>'SO 31597'!M183</f>
        <v>0</v>
      </c>
      <c r="D35" s="151">
        <f>'SO 31597'!I183</f>
        <v>0</v>
      </c>
      <c r="E35" s="152">
        <f>'SO 31597'!S183</f>
        <v>73.650000000000006</v>
      </c>
      <c r="F35" s="152">
        <f>'SO 31597'!V183</f>
        <v>13.73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x14ac:dyDescent="0.25">
      <c r="A36" s="1"/>
      <c r="B36" s="141"/>
      <c r="C36" s="141"/>
      <c r="D36" s="141"/>
      <c r="E36" s="140"/>
      <c r="F36" s="140"/>
    </row>
    <row r="37" spans="1:26" x14ac:dyDescent="0.25">
      <c r="A37" s="1"/>
      <c r="B37" s="141"/>
      <c r="C37" s="141"/>
      <c r="D37" s="141"/>
      <c r="E37" s="140"/>
      <c r="F37" s="140"/>
    </row>
    <row r="38" spans="1:26" x14ac:dyDescent="0.25">
      <c r="A38" s="1"/>
      <c r="B38" s="141"/>
      <c r="C38" s="141"/>
      <c r="D38" s="141"/>
      <c r="E38" s="140"/>
      <c r="F38" s="140"/>
    </row>
    <row r="39" spans="1:26" x14ac:dyDescent="0.25">
      <c r="A39" s="1"/>
      <c r="B39" s="141"/>
      <c r="C39" s="141"/>
      <c r="D39" s="141"/>
      <c r="E39" s="140"/>
      <c r="F39" s="140"/>
    </row>
    <row r="40" spans="1:26" x14ac:dyDescent="0.25">
      <c r="A40" s="1"/>
      <c r="B40" s="141"/>
      <c r="C40" s="141"/>
      <c r="D40" s="141"/>
      <c r="E40" s="140"/>
      <c r="F40" s="140"/>
    </row>
    <row r="41" spans="1:26" x14ac:dyDescent="0.25">
      <c r="A41" s="1"/>
      <c r="B41" s="141"/>
      <c r="C41" s="141"/>
      <c r="D41" s="141"/>
      <c r="E41" s="140"/>
      <c r="F41" s="140"/>
    </row>
    <row r="42" spans="1:26" x14ac:dyDescent="0.25">
      <c r="A42" s="1"/>
      <c r="B42" s="141"/>
      <c r="C42" s="141"/>
      <c r="D42" s="141"/>
      <c r="E42" s="140"/>
      <c r="F42" s="140"/>
    </row>
    <row r="43" spans="1:26" x14ac:dyDescent="0.25">
      <c r="A43" s="1"/>
      <c r="B43" s="141"/>
      <c r="C43" s="141"/>
      <c r="D43" s="141"/>
      <c r="E43" s="140"/>
      <c r="F43" s="140"/>
    </row>
    <row r="44" spans="1:26" x14ac:dyDescent="0.25">
      <c r="A44" s="1"/>
      <c r="B44" s="141"/>
      <c r="C44" s="141"/>
      <c r="D44" s="141"/>
      <c r="E44" s="140"/>
      <c r="F44" s="140"/>
    </row>
    <row r="45" spans="1:26" x14ac:dyDescent="0.25">
      <c r="A45" s="1"/>
      <c r="B45" s="141"/>
      <c r="C45" s="141"/>
      <c r="D45" s="141"/>
      <c r="E45" s="140"/>
      <c r="F45" s="140"/>
    </row>
    <row r="46" spans="1:26" x14ac:dyDescent="0.25">
      <c r="A46" s="1"/>
      <c r="B46" s="141"/>
      <c r="C46" s="141"/>
      <c r="D46" s="141"/>
      <c r="E46" s="140"/>
      <c r="F46" s="140"/>
    </row>
    <row r="47" spans="1:26" x14ac:dyDescent="0.25">
      <c r="A47" s="1"/>
      <c r="B47" s="141"/>
      <c r="C47" s="141"/>
      <c r="D47" s="141"/>
      <c r="E47" s="140"/>
      <c r="F47" s="140"/>
    </row>
    <row r="48" spans="1:2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41"/>
      <c r="C76" s="141"/>
      <c r="D76" s="141"/>
      <c r="E76" s="140"/>
      <c r="F76" s="140"/>
    </row>
    <row r="77" spans="1:6" x14ac:dyDescent="0.25">
      <c r="A77" s="1"/>
      <c r="B77" s="141"/>
      <c r="C77" s="141"/>
      <c r="D77" s="141"/>
      <c r="E77" s="140"/>
      <c r="F77" s="140"/>
    </row>
    <row r="78" spans="1:6" x14ac:dyDescent="0.25">
      <c r="A78" s="1"/>
      <c r="B78" s="141"/>
      <c r="C78" s="141"/>
      <c r="D78" s="141"/>
      <c r="E78" s="140"/>
      <c r="F78" s="140"/>
    </row>
    <row r="79" spans="1:6" x14ac:dyDescent="0.25">
      <c r="A79" s="1"/>
      <c r="B79" s="141"/>
      <c r="C79" s="141"/>
      <c r="D79" s="141"/>
      <c r="E79" s="140"/>
      <c r="F79" s="140"/>
    </row>
    <row r="80" spans="1:6" x14ac:dyDescent="0.25">
      <c r="A80" s="1"/>
      <c r="B80" s="141"/>
      <c r="C80" s="141"/>
      <c r="D80" s="141"/>
      <c r="E80" s="140"/>
      <c r="F80" s="140"/>
    </row>
    <row r="81" spans="1:6" x14ac:dyDescent="0.25">
      <c r="A81" s="1"/>
      <c r="B81" s="141"/>
      <c r="C81" s="141"/>
      <c r="D81" s="141"/>
      <c r="E81" s="140"/>
      <c r="F81" s="140"/>
    </row>
    <row r="82" spans="1:6" x14ac:dyDescent="0.25">
      <c r="A82" s="1"/>
      <c r="B82" s="141"/>
      <c r="C82" s="141"/>
      <c r="D82" s="141"/>
      <c r="E82" s="140"/>
      <c r="F82" s="140"/>
    </row>
    <row r="83" spans="1:6" x14ac:dyDescent="0.25">
      <c r="A83" s="1"/>
      <c r="B83" s="141"/>
      <c r="C83" s="141"/>
      <c r="D83" s="141"/>
      <c r="E83" s="140"/>
      <c r="F83" s="140"/>
    </row>
    <row r="84" spans="1:6" x14ac:dyDescent="0.25">
      <c r="A84" s="1"/>
      <c r="B84" s="141"/>
      <c r="C84" s="141"/>
      <c r="D84" s="141"/>
      <c r="E84" s="140"/>
      <c r="F84" s="140"/>
    </row>
    <row r="85" spans="1:6" x14ac:dyDescent="0.25">
      <c r="A85" s="1"/>
      <c r="B85" s="141"/>
      <c r="C85" s="141"/>
      <c r="D85" s="141"/>
      <c r="E85" s="140"/>
      <c r="F85" s="140"/>
    </row>
    <row r="86" spans="1:6" x14ac:dyDescent="0.25">
      <c r="A86" s="1"/>
      <c r="B86" s="141"/>
      <c r="C86" s="141"/>
      <c r="D86" s="141"/>
      <c r="E86" s="140"/>
      <c r="F86" s="140"/>
    </row>
    <row r="87" spans="1:6" x14ac:dyDescent="0.25">
      <c r="A87" s="1"/>
      <c r="B87" s="141"/>
      <c r="C87" s="141"/>
      <c r="D87" s="141"/>
      <c r="E87" s="140"/>
      <c r="F87" s="140"/>
    </row>
    <row r="88" spans="1:6" x14ac:dyDescent="0.25">
      <c r="A88" s="1"/>
      <c r="B88" s="141"/>
      <c r="C88" s="141"/>
      <c r="D88" s="141"/>
      <c r="E88" s="140"/>
      <c r="F88" s="140"/>
    </row>
    <row r="89" spans="1:6" x14ac:dyDescent="0.25">
      <c r="A89" s="1"/>
      <c r="B89" s="141"/>
      <c r="C89" s="141"/>
      <c r="D89" s="141"/>
      <c r="E89" s="140"/>
      <c r="F89" s="140"/>
    </row>
    <row r="90" spans="1:6" x14ac:dyDescent="0.25">
      <c r="A90" s="1"/>
      <c r="B90" s="141"/>
      <c r="C90" s="141"/>
      <c r="D90" s="141"/>
      <c r="E90" s="140"/>
      <c r="F90" s="140"/>
    </row>
    <row r="91" spans="1:6" x14ac:dyDescent="0.25">
      <c r="A91" s="1"/>
      <c r="B91" s="141"/>
      <c r="C91" s="141"/>
      <c r="D91" s="141"/>
      <c r="E91" s="140"/>
      <c r="F91" s="140"/>
    </row>
    <row r="92" spans="1:6" x14ac:dyDescent="0.25">
      <c r="A92" s="1"/>
      <c r="B92" s="141"/>
      <c r="C92" s="141"/>
      <c r="D92" s="141"/>
      <c r="E92" s="140"/>
      <c r="F92" s="140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62C1-C4A7-4D61-957F-10C1F6DFCFF2}">
  <dimension ref="A1:AA183"/>
  <sheetViews>
    <sheetView workbookViewId="0">
      <pane ySplit="8" topLeftCell="A9" activePane="bottomLeft" state="frozen"/>
      <selection pane="bottomLeft" activeCell="G180" sqref="G18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6"/>
      <c r="B1" s="198" t="s">
        <v>615</v>
      </c>
      <c r="C1" s="199"/>
      <c r="D1" s="199"/>
      <c r="E1" s="199"/>
      <c r="F1" s="199"/>
      <c r="G1" s="199"/>
      <c r="H1" s="200"/>
      <c r="I1" s="157" t="s">
        <v>20</v>
      </c>
      <c r="J1" s="156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6"/>
      <c r="B2" s="198" t="s">
        <v>23</v>
      </c>
      <c r="C2" s="199"/>
      <c r="D2" s="199"/>
      <c r="E2" s="199"/>
      <c r="F2" s="199"/>
      <c r="G2" s="199"/>
      <c r="H2" s="200"/>
      <c r="I2" s="157" t="s">
        <v>18</v>
      </c>
      <c r="J2" s="156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6"/>
      <c r="B3" s="198" t="s">
        <v>24</v>
      </c>
      <c r="C3" s="199"/>
      <c r="D3" s="199"/>
      <c r="E3" s="199"/>
      <c r="F3" s="199"/>
      <c r="G3" s="199"/>
      <c r="H3" s="200"/>
      <c r="I3" s="157" t="s">
        <v>95</v>
      </c>
      <c r="J3" s="156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 x14ac:dyDescent="0.25">
      <c r="A4" s="3"/>
      <c r="B4" s="5" t="s">
        <v>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5.75" x14ac:dyDescent="0.25">
      <c r="A8" s="159" t="s">
        <v>85</v>
      </c>
      <c r="B8" s="159" t="s">
        <v>86</v>
      </c>
      <c r="C8" s="159" t="s">
        <v>87</v>
      </c>
      <c r="D8" s="159" t="s">
        <v>88</v>
      </c>
      <c r="E8" s="159" t="s">
        <v>89</v>
      </c>
      <c r="F8" s="159" t="s">
        <v>90</v>
      </c>
      <c r="G8" s="159" t="s">
        <v>54</v>
      </c>
      <c r="H8" s="159" t="s">
        <v>55</v>
      </c>
      <c r="I8" s="159" t="s">
        <v>91</v>
      </c>
      <c r="J8" s="159"/>
      <c r="K8" s="159"/>
      <c r="L8" s="159"/>
      <c r="M8" s="159"/>
      <c r="N8" s="159"/>
      <c r="O8" s="159"/>
      <c r="P8" s="159" t="s">
        <v>92</v>
      </c>
      <c r="Q8" s="153"/>
      <c r="R8" s="153"/>
      <c r="S8" s="159" t="s">
        <v>93</v>
      </c>
      <c r="T8" s="155"/>
      <c r="U8" s="155"/>
      <c r="V8" s="159" t="s">
        <v>94</v>
      </c>
      <c r="W8" s="154"/>
      <c r="X8" s="154"/>
      <c r="Y8" s="154"/>
      <c r="Z8" s="154"/>
    </row>
    <row r="9" spans="1:26" x14ac:dyDescent="0.25">
      <c r="A9" s="142"/>
      <c r="B9" s="142"/>
      <c r="C9" s="160"/>
      <c r="D9" s="146" t="s">
        <v>65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48"/>
      <c r="D10" s="148" t="s">
        <v>66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6"/>
      <c r="B11" s="163" t="s">
        <v>97</v>
      </c>
      <c r="C11" s="167" t="s">
        <v>98</v>
      </c>
      <c r="D11" s="163" t="s">
        <v>99</v>
      </c>
      <c r="E11" s="163" t="s">
        <v>100</v>
      </c>
      <c r="F11" s="164">
        <v>6.2069999999999999</v>
      </c>
      <c r="G11" s="165">
        <v>0</v>
      </c>
      <c r="H11" s="165">
        <v>0</v>
      </c>
      <c r="I11" s="165">
        <f t="shared" ref="I11:I19" si="0">ROUND(F11*(G11+H11),2)</f>
        <v>0</v>
      </c>
      <c r="J11" s="163">
        <f t="shared" ref="J11:J19" si="1">ROUND(F11*(N11),2)</f>
        <v>230.09</v>
      </c>
      <c r="K11" s="1">
        <f t="shared" ref="K11:K19" si="2">ROUND(F11*(O11),2)</f>
        <v>0</v>
      </c>
      <c r="L11" s="1">
        <f t="shared" ref="L11:L19" si="3">ROUND(F11*(G11),2)</f>
        <v>0</v>
      </c>
      <c r="M11" s="1">
        <f t="shared" ref="M11:M19" si="4">ROUND(F11*(H11),2)</f>
        <v>0</v>
      </c>
      <c r="N11" s="1">
        <v>37.07</v>
      </c>
      <c r="O11" s="1"/>
      <c r="P11" s="158"/>
      <c r="Q11" s="158"/>
      <c r="R11" s="158"/>
      <c r="S11" s="148"/>
      <c r="V11" s="162"/>
      <c r="Z11">
        <v>0</v>
      </c>
    </row>
    <row r="12" spans="1:26" ht="24.95" customHeight="1" x14ac:dyDescent="0.25">
      <c r="A12" s="166"/>
      <c r="B12" s="163" t="s">
        <v>97</v>
      </c>
      <c r="C12" s="167" t="s">
        <v>101</v>
      </c>
      <c r="D12" s="163" t="s">
        <v>102</v>
      </c>
      <c r="E12" s="163" t="s">
        <v>100</v>
      </c>
      <c r="F12" s="164">
        <v>3.4729999999999999</v>
      </c>
      <c r="G12" s="165">
        <v>0</v>
      </c>
      <c r="H12" s="165">
        <v>0</v>
      </c>
      <c r="I12" s="165">
        <f t="shared" si="0"/>
        <v>0</v>
      </c>
      <c r="J12" s="163">
        <f t="shared" si="1"/>
        <v>88.6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25.51</v>
      </c>
      <c r="O12" s="1"/>
      <c r="P12" s="158"/>
      <c r="Q12" s="158"/>
      <c r="R12" s="158"/>
      <c r="S12" s="148"/>
      <c r="V12" s="162"/>
      <c r="Z12">
        <v>0</v>
      </c>
    </row>
    <row r="13" spans="1:26" ht="24.95" customHeight="1" x14ac:dyDescent="0.25">
      <c r="A13" s="166"/>
      <c r="B13" s="163" t="s">
        <v>97</v>
      </c>
      <c r="C13" s="167" t="s">
        <v>103</v>
      </c>
      <c r="D13" s="163" t="s">
        <v>104</v>
      </c>
      <c r="E13" s="163" t="s">
        <v>100</v>
      </c>
      <c r="F13" s="164">
        <v>2.9039999999999999</v>
      </c>
      <c r="G13" s="165">
        <v>0</v>
      </c>
      <c r="H13" s="165">
        <v>0</v>
      </c>
      <c r="I13" s="165">
        <f t="shared" si="0"/>
        <v>0</v>
      </c>
      <c r="J13" s="163">
        <f t="shared" si="1"/>
        <v>20.94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7.21</v>
      </c>
      <c r="O13" s="1"/>
      <c r="P13" s="158"/>
      <c r="Q13" s="158"/>
      <c r="R13" s="158"/>
      <c r="S13" s="148"/>
      <c r="V13" s="162"/>
      <c r="Z13">
        <v>0</v>
      </c>
    </row>
    <row r="14" spans="1:26" ht="24.95" customHeight="1" x14ac:dyDescent="0.25">
      <c r="A14" s="166"/>
      <c r="B14" s="163" t="s">
        <v>97</v>
      </c>
      <c r="C14" s="167" t="s">
        <v>105</v>
      </c>
      <c r="D14" s="163" t="s">
        <v>106</v>
      </c>
      <c r="E14" s="163" t="s">
        <v>100</v>
      </c>
      <c r="F14" s="164">
        <v>12.818</v>
      </c>
      <c r="G14" s="165">
        <v>0</v>
      </c>
      <c r="H14" s="165">
        <v>0</v>
      </c>
      <c r="I14" s="165">
        <f t="shared" si="0"/>
        <v>0</v>
      </c>
      <c r="J14" s="163">
        <f t="shared" si="1"/>
        <v>24.87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1.94</v>
      </c>
      <c r="O14" s="1"/>
      <c r="P14" s="158"/>
      <c r="Q14" s="158"/>
      <c r="R14" s="158"/>
      <c r="S14" s="148"/>
      <c r="V14" s="162"/>
      <c r="Z14">
        <v>0</v>
      </c>
    </row>
    <row r="15" spans="1:26" ht="24.95" customHeight="1" x14ac:dyDescent="0.25">
      <c r="A15" s="166"/>
      <c r="B15" s="163" t="s">
        <v>107</v>
      </c>
      <c r="C15" s="167" t="s">
        <v>108</v>
      </c>
      <c r="D15" s="163" t="s">
        <v>109</v>
      </c>
      <c r="E15" s="163" t="s">
        <v>100</v>
      </c>
      <c r="F15" s="164">
        <v>12.818</v>
      </c>
      <c r="G15" s="165">
        <v>0</v>
      </c>
      <c r="H15" s="165">
        <v>0</v>
      </c>
      <c r="I15" s="165">
        <f t="shared" si="0"/>
        <v>0</v>
      </c>
      <c r="J15" s="163">
        <f t="shared" si="1"/>
        <v>126.51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9.8699999999999992</v>
      </c>
      <c r="O15" s="1"/>
      <c r="P15" s="158"/>
      <c r="Q15" s="158"/>
      <c r="R15" s="158"/>
      <c r="S15" s="148"/>
      <c r="V15" s="162"/>
      <c r="Z15">
        <v>0</v>
      </c>
    </row>
    <row r="16" spans="1:26" ht="24.95" customHeight="1" x14ac:dyDescent="0.25">
      <c r="A16" s="166"/>
      <c r="B16" s="163" t="s">
        <v>97</v>
      </c>
      <c r="C16" s="167" t="s">
        <v>110</v>
      </c>
      <c r="D16" s="163" t="s">
        <v>111</v>
      </c>
      <c r="E16" s="163" t="s">
        <v>100</v>
      </c>
      <c r="F16" s="164">
        <v>12.818</v>
      </c>
      <c r="G16" s="165">
        <v>0</v>
      </c>
      <c r="H16" s="165">
        <v>0</v>
      </c>
      <c r="I16" s="165">
        <f t="shared" si="0"/>
        <v>0</v>
      </c>
      <c r="J16" s="163">
        <f t="shared" si="1"/>
        <v>52.55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4.0999999999999996</v>
      </c>
      <c r="O16" s="1"/>
      <c r="P16" s="158"/>
      <c r="Q16" s="158"/>
      <c r="R16" s="158"/>
      <c r="S16" s="148"/>
      <c r="V16" s="162"/>
      <c r="Z16">
        <v>0</v>
      </c>
    </row>
    <row r="17" spans="1:26" ht="24.95" customHeight="1" x14ac:dyDescent="0.25">
      <c r="A17" s="166"/>
      <c r="B17" s="163" t="s">
        <v>97</v>
      </c>
      <c r="C17" s="167" t="s">
        <v>112</v>
      </c>
      <c r="D17" s="163" t="s">
        <v>113</v>
      </c>
      <c r="E17" s="163" t="s">
        <v>100</v>
      </c>
      <c r="F17" s="164">
        <v>12.818</v>
      </c>
      <c r="G17" s="165">
        <v>0</v>
      </c>
      <c r="H17" s="165">
        <v>0</v>
      </c>
      <c r="I17" s="165">
        <f t="shared" si="0"/>
        <v>0</v>
      </c>
      <c r="J17" s="163">
        <f t="shared" si="1"/>
        <v>88.57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6.91</v>
      </c>
      <c r="O17" s="1"/>
      <c r="P17" s="158"/>
      <c r="Q17" s="158"/>
      <c r="R17" s="158"/>
      <c r="S17" s="148"/>
      <c r="V17" s="162"/>
      <c r="Z17">
        <v>0</v>
      </c>
    </row>
    <row r="18" spans="1:26" ht="24.95" customHeight="1" x14ac:dyDescent="0.25">
      <c r="A18" s="166"/>
      <c r="B18" s="163" t="s">
        <v>97</v>
      </c>
      <c r="C18" s="167" t="s">
        <v>114</v>
      </c>
      <c r="D18" s="163" t="s">
        <v>115</v>
      </c>
      <c r="E18" s="163" t="s">
        <v>100</v>
      </c>
      <c r="F18" s="164">
        <v>12.818</v>
      </c>
      <c r="G18" s="165">
        <v>0</v>
      </c>
      <c r="H18" s="165">
        <v>0</v>
      </c>
      <c r="I18" s="165">
        <f t="shared" si="0"/>
        <v>0</v>
      </c>
      <c r="J18" s="163">
        <f t="shared" si="1"/>
        <v>11.02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0.86</v>
      </c>
      <c r="O18" s="1"/>
      <c r="P18" s="158"/>
      <c r="Q18" s="158"/>
      <c r="R18" s="158"/>
      <c r="S18" s="148"/>
      <c r="V18" s="162"/>
      <c r="Z18">
        <v>0</v>
      </c>
    </row>
    <row r="19" spans="1:26" ht="24.95" customHeight="1" x14ac:dyDescent="0.25">
      <c r="A19" s="166"/>
      <c r="B19" s="163" t="s">
        <v>97</v>
      </c>
      <c r="C19" s="167" t="s">
        <v>116</v>
      </c>
      <c r="D19" s="163" t="s">
        <v>117</v>
      </c>
      <c r="E19" s="163" t="s">
        <v>118</v>
      </c>
      <c r="F19" s="164">
        <v>10.254</v>
      </c>
      <c r="G19" s="165">
        <v>0</v>
      </c>
      <c r="H19" s="165">
        <v>0</v>
      </c>
      <c r="I19" s="165">
        <f t="shared" si="0"/>
        <v>0</v>
      </c>
      <c r="J19" s="163">
        <f t="shared" si="1"/>
        <v>153.81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15</v>
      </c>
      <c r="O19" s="1"/>
      <c r="P19" s="158"/>
      <c r="Q19" s="158"/>
      <c r="R19" s="158"/>
      <c r="S19" s="148"/>
      <c r="V19" s="162"/>
      <c r="Z19">
        <v>0</v>
      </c>
    </row>
    <row r="20" spans="1:26" x14ac:dyDescent="0.25">
      <c r="A20" s="148"/>
      <c r="B20" s="148"/>
      <c r="C20" s="148"/>
      <c r="D20" s="148" t="s">
        <v>66</v>
      </c>
      <c r="E20" s="148"/>
      <c r="F20" s="162"/>
      <c r="G20" s="151">
        <f>ROUND((SUM(L10:L19))/1,2)</f>
        <v>0</v>
      </c>
      <c r="H20" s="151">
        <f>ROUND((SUM(M10:M19))/1,2)</f>
        <v>0</v>
      </c>
      <c r="I20" s="151">
        <f>ROUND((SUM(I10:I19))/1,2)</f>
        <v>0</v>
      </c>
      <c r="J20" s="148"/>
      <c r="K20" s="148"/>
      <c r="L20" s="148">
        <f>ROUND((SUM(L10:L19))/1,2)</f>
        <v>0</v>
      </c>
      <c r="M20" s="148">
        <f>ROUND((SUM(M10:M19))/1,2)</f>
        <v>0</v>
      </c>
      <c r="N20" s="148"/>
      <c r="O20" s="148"/>
      <c r="P20" s="168"/>
      <c r="Q20" s="148"/>
      <c r="R20" s="148"/>
      <c r="S20" s="168">
        <f>ROUND((SUM(S10:S19))/1,2)</f>
        <v>0</v>
      </c>
      <c r="T20" s="145"/>
      <c r="U20" s="145"/>
      <c r="V20" s="2">
        <f>ROUND((SUM(V10:V19))/1,2)</f>
        <v>0</v>
      </c>
      <c r="W20" s="145"/>
      <c r="X20" s="145"/>
      <c r="Y20" s="145"/>
      <c r="Z20" s="145"/>
    </row>
    <row r="21" spans="1:26" x14ac:dyDescent="0.25">
      <c r="A21" s="1"/>
      <c r="B21" s="1"/>
      <c r="C21" s="1"/>
      <c r="D21" s="1"/>
      <c r="E21" s="1"/>
      <c r="F21" s="158"/>
      <c r="G21" s="141"/>
      <c r="H21" s="141"/>
      <c r="I21" s="141"/>
      <c r="J21" s="1"/>
      <c r="K21" s="1"/>
      <c r="L21" s="1"/>
      <c r="M21" s="1"/>
      <c r="N21" s="1"/>
      <c r="O21" s="1"/>
      <c r="P21" s="1"/>
      <c r="Q21" s="1"/>
      <c r="R21" s="1"/>
      <c r="S21" s="1"/>
      <c r="V21" s="1"/>
    </row>
    <row r="22" spans="1:26" x14ac:dyDescent="0.25">
      <c r="A22" s="148"/>
      <c r="B22" s="148"/>
      <c r="C22" s="148"/>
      <c r="D22" s="148" t="s">
        <v>67</v>
      </c>
      <c r="E22" s="148"/>
      <c r="F22" s="162"/>
      <c r="G22" s="149"/>
      <c r="H22" s="149"/>
      <c r="I22" s="149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5"/>
      <c r="U22" s="145"/>
      <c r="V22" s="148"/>
      <c r="W22" s="145"/>
      <c r="X22" s="145"/>
      <c r="Y22" s="145"/>
      <c r="Z22" s="145"/>
    </row>
    <row r="23" spans="1:26" ht="24.95" customHeight="1" x14ac:dyDescent="0.25">
      <c r="A23" s="166"/>
      <c r="B23" s="163" t="s">
        <v>119</v>
      </c>
      <c r="C23" s="167" t="s">
        <v>120</v>
      </c>
      <c r="D23" s="163" t="s">
        <v>121</v>
      </c>
      <c r="E23" s="163" t="s">
        <v>100</v>
      </c>
      <c r="F23" s="164">
        <v>0.65200000000000002</v>
      </c>
      <c r="G23" s="165">
        <v>0</v>
      </c>
      <c r="H23" s="165">
        <v>0</v>
      </c>
      <c r="I23" s="165">
        <f t="shared" ref="I23:I33" si="5">ROUND(F23*(G23+H23),2)</f>
        <v>0</v>
      </c>
      <c r="J23" s="163">
        <f t="shared" ref="J23:J33" si="6">ROUND(F23*(N23),2)</f>
        <v>56.22</v>
      </c>
      <c r="K23" s="1">
        <f t="shared" ref="K23:K33" si="7">ROUND(F23*(O23),2)</f>
        <v>0</v>
      </c>
      <c r="L23" s="1">
        <f t="shared" ref="L23:L33" si="8">ROUND(F23*(G23),2)</f>
        <v>0</v>
      </c>
      <c r="M23" s="1">
        <f t="shared" ref="M23:M33" si="9">ROUND(F23*(H23),2)</f>
        <v>0</v>
      </c>
      <c r="N23" s="1">
        <v>86.22</v>
      </c>
      <c r="O23" s="1"/>
      <c r="P23" s="162">
        <v>2.19306</v>
      </c>
      <c r="Q23" s="158"/>
      <c r="R23" s="158">
        <v>2.19306</v>
      </c>
      <c r="S23" s="148">
        <f>ROUND(F23*(P23),3)</f>
        <v>1.43</v>
      </c>
      <c r="V23" s="162"/>
      <c r="Z23">
        <v>0</v>
      </c>
    </row>
    <row r="24" spans="1:26" ht="24.95" customHeight="1" x14ac:dyDescent="0.25">
      <c r="A24" s="166"/>
      <c r="B24" s="163" t="s">
        <v>119</v>
      </c>
      <c r="C24" s="167" t="s">
        <v>122</v>
      </c>
      <c r="D24" s="163" t="s">
        <v>123</v>
      </c>
      <c r="E24" s="163" t="s">
        <v>100</v>
      </c>
      <c r="F24" s="164">
        <v>2.3239999999999998</v>
      </c>
      <c r="G24" s="165">
        <v>0</v>
      </c>
      <c r="H24" s="165">
        <v>0</v>
      </c>
      <c r="I24" s="165">
        <f t="shared" si="5"/>
        <v>0</v>
      </c>
      <c r="J24" s="163">
        <f t="shared" si="6"/>
        <v>270.63</v>
      </c>
      <c r="K24" s="1">
        <f t="shared" si="7"/>
        <v>0</v>
      </c>
      <c r="L24" s="1">
        <f t="shared" si="8"/>
        <v>0</v>
      </c>
      <c r="M24" s="1">
        <f t="shared" si="9"/>
        <v>0</v>
      </c>
      <c r="N24" s="1">
        <v>116.45</v>
      </c>
      <c r="O24" s="1"/>
      <c r="P24" s="162">
        <v>2.19306</v>
      </c>
      <c r="Q24" s="158"/>
      <c r="R24" s="158">
        <v>2.19306</v>
      </c>
      <c r="S24" s="148">
        <f>ROUND(F24*(P24),3)</f>
        <v>5.0970000000000004</v>
      </c>
      <c r="V24" s="162"/>
      <c r="Z24">
        <v>0</v>
      </c>
    </row>
    <row r="25" spans="1:26" ht="24.95" customHeight="1" x14ac:dyDescent="0.25">
      <c r="A25" s="166"/>
      <c r="B25" s="163" t="s">
        <v>119</v>
      </c>
      <c r="C25" s="167" t="s">
        <v>124</v>
      </c>
      <c r="D25" s="163" t="s">
        <v>125</v>
      </c>
      <c r="E25" s="163" t="s">
        <v>126</v>
      </c>
      <c r="F25" s="164">
        <v>0.66300000000000003</v>
      </c>
      <c r="G25" s="165">
        <v>0</v>
      </c>
      <c r="H25" s="165">
        <v>0</v>
      </c>
      <c r="I25" s="165">
        <f t="shared" si="5"/>
        <v>0</v>
      </c>
      <c r="J25" s="163">
        <f t="shared" si="6"/>
        <v>8.5500000000000007</v>
      </c>
      <c r="K25" s="1">
        <f t="shared" si="7"/>
        <v>0</v>
      </c>
      <c r="L25" s="1">
        <f t="shared" si="8"/>
        <v>0</v>
      </c>
      <c r="M25" s="1">
        <f t="shared" si="9"/>
        <v>0</v>
      </c>
      <c r="N25" s="1">
        <v>12.9</v>
      </c>
      <c r="O25" s="1"/>
      <c r="P25" s="162">
        <v>4.0699999999999998E-3</v>
      </c>
      <c r="Q25" s="158"/>
      <c r="R25" s="158">
        <v>4.0699999999999998E-3</v>
      </c>
      <c r="S25" s="148">
        <f>ROUND(F25*(P25),3)</f>
        <v>3.0000000000000001E-3</v>
      </c>
      <c r="V25" s="162"/>
      <c r="Z25">
        <v>0</v>
      </c>
    </row>
    <row r="26" spans="1:26" ht="24.95" customHeight="1" x14ac:dyDescent="0.25">
      <c r="A26" s="166"/>
      <c r="B26" s="163" t="s">
        <v>119</v>
      </c>
      <c r="C26" s="167" t="s">
        <v>127</v>
      </c>
      <c r="D26" s="163" t="s">
        <v>128</v>
      </c>
      <c r="E26" s="163" t="s">
        <v>126</v>
      </c>
      <c r="F26" s="164">
        <v>0.66300000000000003</v>
      </c>
      <c r="G26" s="165">
        <v>0</v>
      </c>
      <c r="H26" s="165">
        <v>0</v>
      </c>
      <c r="I26" s="165">
        <f t="shared" si="5"/>
        <v>0</v>
      </c>
      <c r="J26" s="163">
        <f t="shared" si="6"/>
        <v>2.86</v>
      </c>
      <c r="K26" s="1">
        <f t="shared" si="7"/>
        <v>0</v>
      </c>
      <c r="L26" s="1">
        <f t="shared" si="8"/>
        <v>0</v>
      </c>
      <c r="M26" s="1">
        <f t="shared" si="9"/>
        <v>0</v>
      </c>
      <c r="N26" s="1">
        <v>4.3099999999999996</v>
      </c>
      <c r="O26" s="1"/>
      <c r="P26" s="158"/>
      <c r="Q26" s="158"/>
      <c r="R26" s="158"/>
      <c r="S26" s="148"/>
      <c r="V26" s="162"/>
      <c r="Z26">
        <v>0</v>
      </c>
    </row>
    <row r="27" spans="1:26" ht="24.95" customHeight="1" x14ac:dyDescent="0.25">
      <c r="A27" s="166"/>
      <c r="B27" s="163" t="s">
        <v>119</v>
      </c>
      <c r="C27" s="167" t="s">
        <v>129</v>
      </c>
      <c r="D27" s="163" t="s">
        <v>130</v>
      </c>
      <c r="E27" s="163" t="s">
        <v>118</v>
      </c>
      <c r="F27" s="164">
        <v>0.126</v>
      </c>
      <c r="G27" s="165">
        <v>0</v>
      </c>
      <c r="H27" s="165">
        <v>0</v>
      </c>
      <c r="I27" s="165">
        <f t="shared" si="5"/>
        <v>0</v>
      </c>
      <c r="J27" s="163">
        <f t="shared" si="6"/>
        <v>192.56</v>
      </c>
      <c r="K27" s="1">
        <f t="shared" si="7"/>
        <v>0</v>
      </c>
      <c r="L27" s="1">
        <f t="shared" si="8"/>
        <v>0</v>
      </c>
      <c r="M27" s="1">
        <f t="shared" si="9"/>
        <v>0</v>
      </c>
      <c r="N27" s="1">
        <v>1528.27</v>
      </c>
      <c r="O27" s="1"/>
      <c r="P27" s="162">
        <v>1.20296</v>
      </c>
      <c r="Q27" s="158"/>
      <c r="R27" s="158">
        <v>1.20296</v>
      </c>
      <c r="S27" s="148">
        <f>ROUND(F27*(P27),3)</f>
        <v>0.152</v>
      </c>
      <c r="V27" s="162"/>
      <c r="Z27">
        <v>0</v>
      </c>
    </row>
    <row r="28" spans="1:26" ht="24.95" customHeight="1" x14ac:dyDescent="0.25">
      <c r="A28" s="166"/>
      <c r="B28" s="163" t="s">
        <v>119</v>
      </c>
      <c r="C28" s="167" t="s">
        <v>131</v>
      </c>
      <c r="D28" s="163" t="s">
        <v>132</v>
      </c>
      <c r="E28" s="163" t="s">
        <v>100</v>
      </c>
      <c r="F28" s="164">
        <v>9.2810000000000006</v>
      </c>
      <c r="G28" s="165">
        <v>0</v>
      </c>
      <c r="H28" s="165">
        <v>0</v>
      </c>
      <c r="I28" s="165">
        <f t="shared" si="5"/>
        <v>0</v>
      </c>
      <c r="J28" s="163">
        <f t="shared" si="6"/>
        <v>1109.9100000000001</v>
      </c>
      <c r="K28" s="1">
        <f t="shared" si="7"/>
        <v>0</v>
      </c>
      <c r="L28" s="1">
        <f t="shared" si="8"/>
        <v>0</v>
      </c>
      <c r="M28" s="1">
        <f t="shared" si="9"/>
        <v>0</v>
      </c>
      <c r="N28" s="1">
        <v>119.59</v>
      </c>
      <c r="O28" s="1"/>
      <c r="P28" s="162">
        <v>2.19306</v>
      </c>
      <c r="Q28" s="158"/>
      <c r="R28" s="158">
        <v>2.19306</v>
      </c>
      <c r="S28" s="148">
        <f>ROUND(F28*(P28),3)</f>
        <v>20.353999999999999</v>
      </c>
      <c r="V28" s="162"/>
      <c r="Z28">
        <v>0</v>
      </c>
    </row>
    <row r="29" spans="1:26" ht="24.95" customHeight="1" x14ac:dyDescent="0.25">
      <c r="A29" s="166"/>
      <c r="B29" s="163" t="s">
        <v>119</v>
      </c>
      <c r="C29" s="167" t="s">
        <v>133</v>
      </c>
      <c r="D29" s="163" t="s">
        <v>134</v>
      </c>
      <c r="E29" s="163" t="s">
        <v>100</v>
      </c>
      <c r="F29" s="164">
        <v>3.0019999999999998</v>
      </c>
      <c r="G29" s="165">
        <v>0</v>
      </c>
      <c r="H29" s="165">
        <v>0</v>
      </c>
      <c r="I29" s="165">
        <f t="shared" si="5"/>
        <v>0</v>
      </c>
      <c r="J29" s="163">
        <f t="shared" si="6"/>
        <v>254.93</v>
      </c>
      <c r="K29" s="1">
        <f t="shared" si="7"/>
        <v>0</v>
      </c>
      <c r="L29" s="1">
        <f t="shared" si="8"/>
        <v>0</v>
      </c>
      <c r="M29" s="1">
        <f t="shared" si="9"/>
        <v>0</v>
      </c>
      <c r="N29" s="1">
        <v>84.92</v>
      </c>
      <c r="O29" s="1"/>
      <c r="P29" s="162">
        <v>2.19306</v>
      </c>
      <c r="Q29" s="158"/>
      <c r="R29" s="158">
        <v>2.19306</v>
      </c>
      <c r="S29" s="148">
        <f>ROUND(F29*(P29),3)</f>
        <v>6.5839999999999996</v>
      </c>
      <c r="V29" s="162"/>
      <c r="Z29">
        <v>0</v>
      </c>
    </row>
    <row r="30" spans="1:26" ht="24.95" customHeight="1" x14ac:dyDescent="0.25">
      <c r="A30" s="166"/>
      <c r="B30" s="163" t="s">
        <v>119</v>
      </c>
      <c r="C30" s="167" t="s">
        <v>135</v>
      </c>
      <c r="D30" s="163" t="s">
        <v>136</v>
      </c>
      <c r="E30" s="163" t="s">
        <v>126</v>
      </c>
      <c r="F30" s="164">
        <v>16.295000000000002</v>
      </c>
      <c r="G30" s="165">
        <v>0</v>
      </c>
      <c r="H30" s="165">
        <v>0</v>
      </c>
      <c r="I30" s="165">
        <f t="shared" si="5"/>
        <v>0</v>
      </c>
      <c r="J30" s="163">
        <f t="shared" si="6"/>
        <v>160.18</v>
      </c>
      <c r="K30" s="1">
        <f t="shared" si="7"/>
        <v>0</v>
      </c>
      <c r="L30" s="1">
        <f t="shared" si="8"/>
        <v>0</v>
      </c>
      <c r="M30" s="1">
        <f t="shared" si="9"/>
        <v>0</v>
      </c>
      <c r="N30" s="1">
        <v>9.83</v>
      </c>
      <c r="O30" s="1"/>
      <c r="P30" s="162">
        <v>5.4100000000000007E-3</v>
      </c>
      <c r="Q30" s="158"/>
      <c r="R30" s="158">
        <v>5.4100000000000007E-3</v>
      </c>
      <c r="S30" s="148">
        <f>ROUND(F30*(P30),3)</f>
        <v>8.7999999999999995E-2</v>
      </c>
      <c r="V30" s="162"/>
      <c r="Z30">
        <v>0</v>
      </c>
    </row>
    <row r="31" spans="1:26" ht="24.95" customHeight="1" x14ac:dyDescent="0.25">
      <c r="A31" s="166"/>
      <c r="B31" s="163" t="s">
        <v>119</v>
      </c>
      <c r="C31" s="167" t="s">
        <v>137</v>
      </c>
      <c r="D31" s="163" t="s">
        <v>138</v>
      </c>
      <c r="E31" s="163" t="s">
        <v>126</v>
      </c>
      <c r="F31" s="164">
        <v>16.295000000000002</v>
      </c>
      <c r="G31" s="165">
        <v>0</v>
      </c>
      <c r="H31" s="165">
        <v>0</v>
      </c>
      <c r="I31" s="165">
        <f t="shared" si="5"/>
        <v>0</v>
      </c>
      <c r="J31" s="163">
        <f t="shared" si="6"/>
        <v>66.319999999999993</v>
      </c>
      <c r="K31" s="1">
        <f t="shared" si="7"/>
        <v>0</v>
      </c>
      <c r="L31" s="1">
        <f t="shared" si="8"/>
        <v>0</v>
      </c>
      <c r="M31" s="1">
        <f t="shared" si="9"/>
        <v>0</v>
      </c>
      <c r="N31" s="1">
        <v>4.07</v>
      </c>
      <c r="O31" s="1"/>
      <c r="P31" s="158"/>
      <c r="Q31" s="158"/>
      <c r="R31" s="158"/>
      <c r="S31" s="148"/>
      <c r="V31" s="162"/>
      <c r="Z31">
        <v>0</v>
      </c>
    </row>
    <row r="32" spans="1:26" ht="24.95" customHeight="1" x14ac:dyDescent="0.25">
      <c r="A32" s="166"/>
      <c r="B32" s="163" t="s">
        <v>119</v>
      </c>
      <c r="C32" s="167" t="s">
        <v>139</v>
      </c>
      <c r="D32" s="163" t="s">
        <v>140</v>
      </c>
      <c r="E32" s="163" t="s">
        <v>118</v>
      </c>
      <c r="F32" s="164">
        <v>0.33</v>
      </c>
      <c r="G32" s="165">
        <v>0</v>
      </c>
      <c r="H32" s="165">
        <v>0</v>
      </c>
      <c r="I32" s="165">
        <f t="shared" si="5"/>
        <v>0</v>
      </c>
      <c r="J32" s="163">
        <f t="shared" si="6"/>
        <v>440.39</v>
      </c>
      <c r="K32" s="1">
        <f t="shared" si="7"/>
        <v>0</v>
      </c>
      <c r="L32" s="1">
        <f t="shared" si="8"/>
        <v>0</v>
      </c>
      <c r="M32" s="1">
        <f t="shared" si="9"/>
        <v>0</v>
      </c>
      <c r="N32" s="1">
        <v>1334.51</v>
      </c>
      <c r="O32" s="1"/>
      <c r="P32" s="162">
        <v>1.0197699999999998</v>
      </c>
      <c r="Q32" s="158"/>
      <c r="R32" s="158">
        <v>1.0197699999999998</v>
      </c>
      <c r="S32" s="148">
        <f>ROUND(F32*(P32),3)</f>
        <v>0.33700000000000002</v>
      </c>
      <c r="V32" s="162"/>
      <c r="Z32">
        <v>0</v>
      </c>
    </row>
    <row r="33" spans="1:26" ht="24.95" customHeight="1" x14ac:dyDescent="0.25">
      <c r="A33" s="166"/>
      <c r="B33" s="163" t="s">
        <v>107</v>
      </c>
      <c r="C33" s="167" t="s">
        <v>141</v>
      </c>
      <c r="D33" s="163" t="s">
        <v>142</v>
      </c>
      <c r="E33" s="163" t="s">
        <v>143</v>
      </c>
      <c r="F33" s="164">
        <v>7</v>
      </c>
      <c r="G33" s="165">
        <v>0</v>
      </c>
      <c r="H33" s="165">
        <v>0</v>
      </c>
      <c r="I33" s="165">
        <f t="shared" si="5"/>
        <v>0</v>
      </c>
      <c r="J33" s="163">
        <f t="shared" si="6"/>
        <v>131.46</v>
      </c>
      <c r="K33" s="1">
        <f t="shared" si="7"/>
        <v>0</v>
      </c>
      <c r="L33" s="1">
        <f t="shared" si="8"/>
        <v>0</v>
      </c>
      <c r="M33" s="1">
        <f t="shared" si="9"/>
        <v>0</v>
      </c>
      <c r="N33" s="1">
        <v>18.78</v>
      </c>
      <c r="O33" s="1"/>
      <c r="P33" s="158"/>
      <c r="Q33" s="158"/>
      <c r="R33" s="158"/>
      <c r="S33" s="148"/>
      <c r="V33" s="162"/>
      <c r="Z33">
        <v>0</v>
      </c>
    </row>
    <row r="34" spans="1:26" x14ac:dyDescent="0.25">
      <c r="A34" s="148"/>
      <c r="B34" s="148"/>
      <c r="C34" s="148"/>
      <c r="D34" s="148" t="s">
        <v>67</v>
      </c>
      <c r="E34" s="148"/>
      <c r="F34" s="162"/>
      <c r="G34" s="151">
        <f>ROUND((SUM(L22:L33))/1,2)</f>
        <v>0</v>
      </c>
      <c r="H34" s="151">
        <f>ROUND((SUM(M22:M33))/1,2)</f>
        <v>0</v>
      </c>
      <c r="I34" s="151">
        <f>ROUND((SUM(I22:I33))/1,2)</f>
        <v>0</v>
      </c>
      <c r="J34" s="148"/>
      <c r="K34" s="148"/>
      <c r="L34" s="148">
        <f>ROUND((SUM(L22:L33))/1,2)</f>
        <v>0</v>
      </c>
      <c r="M34" s="148">
        <f>ROUND((SUM(M22:M33))/1,2)</f>
        <v>0</v>
      </c>
      <c r="N34" s="148"/>
      <c r="O34" s="148"/>
      <c r="P34" s="168"/>
      <c r="Q34" s="148"/>
      <c r="R34" s="148"/>
      <c r="S34" s="168">
        <f>ROUND((SUM(S22:S33))/1,2)</f>
        <v>34.049999999999997</v>
      </c>
      <c r="T34" s="145"/>
      <c r="U34" s="145"/>
      <c r="V34" s="2">
        <f>ROUND((SUM(V22:V33))/1,2)</f>
        <v>0</v>
      </c>
      <c r="W34" s="145"/>
      <c r="X34" s="145"/>
      <c r="Y34" s="145"/>
      <c r="Z34" s="145"/>
    </row>
    <row r="35" spans="1:26" x14ac:dyDescent="0.25">
      <c r="A35" s="1"/>
      <c r="B35" s="1"/>
      <c r="C35" s="1"/>
      <c r="D35" s="1"/>
      <c r="E35" s="1"/>
      <c r="F35" s="158"/>
      <c r="G35" s="141"/>
      <c r="H35" s="141"/>
      <c r="I35" s="141"/>
      <c r="J35" s="1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x14ac:dyDescent="0.25">
      <c r="A36" s="148"/>
      <c r="B36" s="148"/>
      <c r="C36" s="148"/>
      <c r="D36" s="148" t="s">
        <v>68</v>
      </c>
      <c r="E36" s="148"/>
      <c r="F36" s="162"/>
      <c r="G36" s="149"/>
      <c r="H36" s="149"/>
      <c r="I36" s="149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5"/>
      <c r="U36" s="145"/>
      <c r="V36" s="148"/>
      <c r="W36" s="145"/>
      <c r="X36" s="145"/>
      <c r="Y36" s="145"/>
      <c r="Z36" s="145"/>
    </row>
    <row r="37" spans="1:26" ht="24.95" customHeight="1" x14ac:dyDescent="0.25">
      <c r="A37" s="166"/>
      <c r="B37" s="163" t="s">
        <v>119</v>
      </c>
      <c r="C37" s="167" t="s">
        <v>144</v>
      </c>
      <c r="D37" s="163" t="s">
        <v>145</v>
      </c>
      <c r="E37" s="163" t="s">
        <v>100</v>
      </c>
      <c r="F37" s="164">
        <v>5.665</v>
      </c>
      <c r="G37" s="165">
        <v>0</v>
      </c>
      <c r="H37" s="165">
        <v>0</v>
      </c>
      <c r="I37" s="165">
        <f t="shared" ref="I37:I49" si="10">ROUND(F37*(G37+H37),2)</f>
        <v>0</v>
      </c>
      <c r="J37" s="163">
        <f t="shared" ref="J37:J49" si="11">ROUND(F37*(N37),2)</f>
        <v>801.71</v>
      </c>
      <c r="K37" s="1">
        <f t="shared" ref="K37:K49" si="12">ROUND(F37*(O37),2)</f>
        <v>0</v>
      </c>
      <c r="L37" s="1">
        <f t="shared" ref="L37:L49" si="13">ROUND(F37*(G37),2)</f>
        <v>0</v>
      </c>
      <c r="M37" s="1">
        <f t="shared" ref="M37:M49" si="14">ROUND(F37*(H37),2)</f>
        <v>0</v>
      </c>
      <c r="N37" s="1">
        <v>141.52000000000001</v>
      </c>
      <c r="O37" s="1"/>
      <c r="P37" s="162">
        <v>2.0128499999999998</v>
      </c>
      <c r="Q37" s="158"/>
      <c r="R37" s="158">
        <v>2.0128499999999998</v>
      </c>
      <c r="S37" s="148">
        <f t="shared" ref="S37:S49" si="15">ROUND(F37*(P37),3)</f>
        <v>11.403</v>
      </c>
      <c r="V37" s="162"/>
      <c r="Z37">
        <v>0</v>
      </c>
    </row>
    <row r="38" spans="1:26" ht="24.95" customHeight="1" x14ac:dyDescent="0.25">
      <c r="A38" s="166"/>
      <c r="B38" s="163" t="s">
        <v>119</v>
      </c>
      <c r="C38" s="167" t="s">
        <v>146</v>
      </c>
      <c r="D38" s="163" t="s">
        <v>147</v>
      </c>
      <c r="E38" s="163" t="s">
        <v>100</v>
      </c>
      <c r="F38" s="164">
        <v>1.8360000000000001</v>
      </c>
      <c r="G38" s="165">
        <v>0</v>
      </c>
      <c r="H38" s="165">
        <v>0</v>
      </c>
      <c r="I38" s="165">
        <f t="shared" si="10"/>
        <v>0</v>
      </c>
      <c r="J38" s="163">
        <f t="shared" si="11"/>
        <v>257.57</v>
      </c>
      <c r="K38" s="1">
        <f t="shared" si="12"/>
        <v>0</v>
      </c>
      <c r="L38" s="1">
        <f t="shared" si="13"/>
        <v>0</v>
      </c>
      <c r="M38" s="1">
        <f t="shared" si="14"/>
        <v>0</v>
      </c>
      <c r="N38" s="1">
        <v>140.29</v>
      </c>
      <c r="O38" s="1"/>
      <c r="P38" s="162">
        <v>0.80395000000000005</v>
      </c>
      <c r="Q38" s="158"/>
      <c r="R38" s="158">
        <v>0.80395000000000005</v>
      </c>
      <c r="S38" s="148">
        <f t="shared" si="15"/>
        <v>1.476</v>
      </c>
      <c r="V38" s="162"/>
      <c r="Z38">
        <v>0</v>
      </c>
    </row>
    <row r="39" spans="1:26" ht="24.95" customHeight="1" x14ac:dyDescent="0.25">
      <c r="A39" s="166"/>
      <c r="B39" s="163" t="s">
        <v>148</v>
      </c>
      <c r="C39" s="167" t="s">
        <v>149</v>
      </c>
      <c r="D39" s="163" t="s">
        <v>150</v>
      </c>
      <c r="E39" s="163" t="s">
        <v>151</v>
      </c>
      <c r="F39" s="164">
        <v>9</v>
      </c>
      <c r="G39" s="165">
        <v>0</v>
      </c>
      <c r="H39" s="165">
        <v>0</v>
      </c>
      <c r="I39" s="165">
        <f t="shared" si="10"/>
        <v>0</v>
      </c>
      <c r="J39" s="163">
        <f t="shared" si="11"/>
        <v>44.1</v>
      </c>
      <c r="K39" s="1">
        <f t="shared" si="12"/>
        <v>0</v>
      </c>
      <c r="L39" s="1">
        <f t="shared" si="13"/>
        <v>0</v>
      </c>
      <c r="M39" s="1">
        <f t="shared" si="14"/>
        <v>0</v>
      </c>
      <c r="N39" s="1">
        <v>4.9000000000000004</v>
      </c>
      <c r="O39" s="1"/>
      <c r="P39" s="162">
        <v>6.0200000000000002E-3</v>
      </c>
      <c r="Q39" s="158"/>
      <c r="R39" s="158">
        <v>6.0200000000000002E-3</v>
      </c>
      <c r="S39" s="148">
        <f t="shared" si="15"/>
        <v>5.3999999999999999E-2</v>
      </c>
      <c r="V39" s="162"/>
      <c r="Z39">
        <v>0</v>
      </c>
    </row>
    <row r="40" spans="1:26" ht="24.95" customHeight="1" x14ac:dyDescent="0.25">
      <c r="A40" s="166"/>
      <c r="B40" s="163" t="s">
        <v>152</v>
      </c>
      <c r="C40" s="167" t="s">
        <v>153</v>
      </c>
      <c r="D40" s="163" t="s">
        <v>154</v>
      </c>
      <c r="E40" s="163" t="s">
        <v>155</v>
      </c>
      <c r="F40" s="164">
        <v>1</v>
      </c>
      <c r="G40" s="165">
        <v>0</v>
      </c>
      <c r="H40" s="165">
        <v>0</v>
      </c>
      <c r="I40" s="165">
        <f t="shared" si="10"/>
        <v>0</v>
      </c>
      <c r="J40" s="163">
        <f t="shared" si="11"/>
        <v>6.9</v>
      </c>
      <c r="K40" s="1">
        <f t="shared" si="12"/>
        <v>0</v>
      </c>
      <c r="L40" s="1">
        <f t="shared" si="13"/>
        <v>0</v>
      </c>
      <c r="M40" s="1">
        <f t="shared" si="14"/>
        <v>0</v>
      </c>
      <c r="N40" s="1">
        <v>6.9</v>
      </c>
      <c r="O40" s="1"/>
      <c r="P40" s="162">
        <v>1.5299999999999999E-2</v>
      </c>
      <c r="Q40" s="158"/>
      <c r="R40" s="158">
        <v>1.5299999999999999E-2</v>
      </c>
      <c r="S40" s="148">
        <f t="shared" si="15"/>
        <v>1.4999999999999999E-2</v>
      </c>
      <c r="V40" s="162"/>
      <c r="Z40">
        <v>0</v>
      </c>
    </row>
    <row r="41" spans="1:26" ht="24.95" customHeight="1" x14ac:dyDescent="0.25">
      <c r="A41" s="166"/>
      <c r="B41" s="163" t="s">
        <v>152</v>
      </c>
      <c r="C41" s="167" t="s">
        <v>156</v>
      </c>
      <c r="D41" s="163" t="s">
        <v>157</v>
      </c>
      <c r="E41" s="163" t="s">
        <v>155</v>
      </c>
      <c r="F41" s="164">
        <v>6</v>
      </c>
      <c r="G41" s="165">
        <v>0</v>
      </c>
      <c r="H41" s="165">
        <v>0</v>
      </c>
      <c r="I41" s="165">
        <f t="shared" si="10"/>
        <v>0</v>
      </c>
      <c r="J41" s="163">
        <f t="shared" si="11"/>
        <v>49.2</v>
      </c>
      <c r="K41" s="1">
        <f t="shared" si="12"/>
        <v>0</v>
      </c>
      <c r="L41" s="1">
        <f t="shared" si="13"/>
        <v>0</v>
      </c>
      <c r="M41" s="1">
        <f t="shared" si="14"/>
        <v>0</v>
      </c>
      <c r="N41" s="1">
        <v>8.1999999999999993</v>
      </c>
      <c r="O41" s="1"/>
      <c r="P41" s="162">
        <v>2.3900000000000001E-2</v>
      </c>
      <c r="Q41" s="158"/>
      <c r="R41" s="158">
        <v>2.3900000000000001E-2</v>
      </c>
      <c r="S41" s="148">
        <f t="shared" si="15"/>
        <v>0.14299999999999999</v>
      </c>
      <c r="V41" s="162"/>
      <c r="Z41">
        <v>0</v>
      </c>
    </row>
    <row r="42" spans="1:26" ht="24.95" customHeight="1" x14ac:dyDescent="0.25">
      <c r="A42" s="166"/>
      <c r="B42" s="163" t="s">
        <v>152</v>
      </c>
      <c r="C42" s="167" t="s">
        <v>158</v>
      </c>
      <c r="D42" s="163" t="s">
        <v>159</v>
      </c>
      <c r="E42" s="163" t="s">
        <v>155</v>
      </c>
      <c r="F42" s="164">
        <v>2</v>
      </c>
      <c r="G42" s="165">
        <v>0</v>
      </c>
      <c r="H42" s="165">
        <v>0</v>
      </c>
      <c r="I42" s="165">
        <f t="shared" si="10"/>
        <v>0</v>
      </c>
      <c r="J42" s="163">
        <f t="shared" si="11"/>
        <v>20.399999999999999</v>
      </c>
      <c r="K42" s="1">
        <f t="shared" si="12"/>
        <v>0</v>
      </c>
      <c r="L42" s="1">
        <f t="shared" si="13"/>
        <v>0</v>
      </c>
      <c r="M42" s="1">
        <f t="shared" si="14"/>
        <v>0</v>
      </c>
      <c r="N42" s="1">
        <v>10.199999999999999</v>
      </c>
      <c r="O42" s="1"/>
      <c r="P42" s="162">
        <v>2.8199999999999999E-2</v>
      </c>
      <c r="Q42" s="158"/>
      <c r="R42" s="158">
        <v>2.8199999999999999E-2</v>
      </c>
      <c r="S42" s="148">
        <f t="shared" si="15"/>
        <v>5.6000000000000001E-2</v>
      </c>
      <c r="V42" s="162"/>
      <c r="Z42">
        <v>0</v>
      </c>
    </row>
    <row r="43" spans="1:26" ht="24.95" customHeight="1" x14ac:dyDescent="0.25">
      <c r="A43" s="166"/>
      <c r="B43" s="163" t="s">
        <v>148</v>
      </c>
      <c r="C43" s="167" t="s">
        <v>160</v>
      </c>
      <c r="D43" s="163" t="s">
        <v>161</v>
      </c>
      <c r="E43" s="163" t="s">
        <v>151</v>
      </c>
      <c r="F43" s="164">
        <v>1</v>
      </c>
      <c r="G43" s="165">
        <v>0</v>
      </c>
      <c r="H43" s="165">
        <v>0</v>
      </c>
      <c r="I43" s="165">
        <f t="shared" si="10"/>
        <v>0</v>
      </c>
      <c r="J43" s="163">
        <f t="shared" si="11"/>
        <v>6.11</v>
      </c>
      <c r="K43" s="1">
        <f t="shared" si="12"/>
        <v>0</v>
      </c>
      <c r="L43" s="1">
        <f t="shared" si="13"/>
        <v>0</v>
      </c>
      <c r="M43" s="1">
        <f t="shared" si="14"/>
        <v>0</v>
      </c>
      <c r="N43" s="1">
        <v>6.11</v>
      </c>
      <c r="O43" s="1"/>
      <c r="P43" s="162">
        <v>8.0199999999999994E-3</v>
      </c>
      <c r="Q43" s="158"/>
      <c r="R43" s="158">
        <v>8.0199999999999994E-3</v>
      </c>
      <c r="S43" s="148">
        <f t="shared" si="15"/>
        <v>8.0000000000000002E-3</v>
      </c>
      <c r="V43" s="162"/>
      <c r="Z43">
        <v>0</v>
      </c>
    </row>
    <row r="44" spans="1:26" ht="24.95" customHeight="1" x14ac:dyDescent="0.25">
      <c r="A44" s="166"/>
      <c r="B44" s="163" t="s">
        <v>152</v>
      </c>
      <c r="C44" s="167" t="s">
        <v>162</v>
      </c>
      <c r="D44" s="163" t="s">
        <v>163</v>
      </c>
      <c r="E44" s="163" t="s">
        <v>155</v>
      </c>
      <c r="F44" s="164">
        <v>1</v>
      </c>
      <c r="G44" s="165">
        <v>0</v>
      </c>
      <c r="H44" s="165">
        <v>0</v>
      </c>
      <c r="I44" s="165">
        <f t="shared" si="10"/>
        <v>0</v>
      </c>
      <c r="J44" s="163">
        <f t="shared" si="11"/>
        <v>16.399999999999999</v>
      </c>
      <c r="K44" s="1">
        <f t="shared" si="12"/>
        <v>0</v>
      </c>
      <c r="L44" s="1">
        <f t="shared" si="13"/>
        <v>0</v>
      </c>
      <c r="M44" s="1">
        <f t="shared" si="14"/>
        <v>0</v>
      </c>
      <c r="N44" s="1">
        <v>16.399999999999999</v>
      </c>
      <c r="O44" s="1"/>
      <c r="P44" s="162">
        <v>4.7699999999999999E-2</v>
      </c>
      <c r="Q44" s="158"/>
      <c r="R44" s="158">
        <v>4.7699999999999999E-2</v>
      </c>
      <c r="S44" s="148">
        <f t="shared" si="15"/>
        <v>4.8000000000000001E-2</v>
      </c>
      <c r="V44" s="162"/>
      <c r="Z44">
        <v>0</v>
      </c>
    </row>
    <row r="45" spans="1:26" ht="24.95" customHeight="1" x14ac:dyDescent="0.25">
      <c r="A45" s="166"/>
      <c r="B45" s="163" t="s">
        <v>164</v>
      </c>
      <c r="C45" s="167" t="s">
        <v>165</v>
      </c>
      <c r="D45" s="163" t="s">
        <v>166</v>
      </c>
      <c r="E45" s="163" t="s">
        <v>126</v>
      </c>
      <c r="F45" s="164">
        <v>5.0449999999999999</v>
      </c>
      <c r="G45" s="165">
        <v>0</v>
      </c>
      <c r="H45" s="165">
        <v>0</v>
      </c>
      <c r="I45" s="165">
        <f t="shared" si="10"/>
        <v>0</v>
      </c>
      <c r="J45" s="163">
        <f t="shared" si="11"/>
        <v>105.24</v>
      </c>
      <c r="K45" s="1">
        <f t="shared" si="12"/>
        <v>0</v>
      </c>
      <c r="L45" s="1">
        <f t="shared" si="13"/>
        <v>0</v>
      </c>
      <c r="M45" s="1">
        <f t="shared" si="14"/>
        <v>0</v>
      </c>
      <c r="N45" s="1">
        <v>20.86</v>
      </c>
      <c r="O45" s="1"/>
      <c r="P45" s="162">
        <v>8.5730000000000001E-2</v>
      </c>
      <c r="Q45" s="158"/>
      <c r="R45" s="158">
        <v>8.5730000000000001E-2</v>
      </c>
      <c r="S45" s="148">
        <f t="shared" si="15"/>
        <v>0.433</v>
      </c>
      <c r="V45" s="162"/>
      <c r="Z45">
        <v>0</v>
      </c>
    </row>
    <row r="46" spans="1:26" ht="24.95" customHeight="1" x14ac:dyDescent="0.25">
      <c r="A46" s="166"/>
      <c r="B46" s="163" t="s">
        <v>119</v>
      </c>
      <c r="C46" s="167" t="s">
        <v>167</v>
      </c>
      <c r="D46" s="163" t="s">
        <v>168</v>
      </c>
      <c r="E46" s="163" t="s">
        <v>126</v>
      </c>
      <c r="F46" s="164">
        <v>5.8630000000000004</v>
      </c>
      <c r="G46" s="165">
        <v>0</v>
      </c>
      <c r="H46" s="165">
        <v>0</v>
      </c>
      <c r="I46" s="165">
        <f t="shared" si="10"/>
        <v>0</v>
      </c>
      <c r="J46" s="163">
        <f t="shared" si="11"/>
        <v>63.2</v>
      </c>
      <c r="K46" s="1">
        <f t="shared" si="12"/>
        <v>0</v>
      </c>
      <c r="L46" s="1">
        <f t="shared" si="13"/>
        <v>0</v>
      </c>
      <c r="M46" s="1">
        <f t="shared" si="14"/>
        <v>0</v>
      </c>
      <c r="N46" s="1">
        <v>10.78</v>
      </c>
      <c r="O46" s="1"/>
      <c r="P46" s="162">
        <v>1.311E-2</v>
      </c>
      <c r="Q46" s="158"/>
      <c r="R46" s="158">
        <v>1.311E-2</v>
      </c>
      <c r="S46" s="148">
        <f t="shared" si="15"/>
        <v>7.6999999999999999E-2</v>
      </c>
      <c r="V46" s="162"/>
      <c r="Z46">
        <v>0</v>
      </c>
    </row>
    <row r="47" spans="1:26" ht="24.95" customHeight="1" x14ac:dyDescent="0.25">
      <c r="A47" s="166"/>
      <c r="B47" s="163" t="s">
        <v>119</v>
      </c>
      <c r="C47" s="167" t="s">
        <v>169</v>
      </c>
      <c r="D47" s="163" t="s">
        <v>170</v>
      </c>
      <c r="E47" s="163" t="s">
        <v>126</v>
      </c>
      <c r="F47" s="164">
        <v>27.161000000000001</v>
      </c>
      <c r="G47" s="165">
        <v>0</v>
      </c>
      <c r="H47" s="165">
        <v>0</v>
      </c>
      <c r="I47" s="165">
        <f t="shared" si="10"/>
        <v>0</v>
      </c>
      <c r="J47" s="163">
        <f t="shared" si="11"/>
        <v>349.56</v>
      </c>
      <c r="K47" s="1">
        <f t="shared" si="12"/>
        <v>0</v>
      </c>
      <c r="L47" s="1">
        <f t="shared" si="13"/>
        <v>0</v>
      </c>
      <c r="M47" s="1">
        <f t="shared" si="14"/>
        <v>0</v>
      </c>
      <c r="N47" s="1">
        <v>12.87</v>
      </c>
      <c r="O47" s="1"/>
      <c r="P47" s="162">
        <v>2.0320000000000001E-2</v>
      </c>
      <c r="Q47" s="158"/>
      <c r="R47" s="158">
        <v>2.0320000000000001E-2</v>
      </c>
      <c r="S47" s="148">
        <f t="shared" si="15"/>
        <v>0.55200000000000005</v>
      </c>
      <c r="V47" s="162"/>
      <c r="Z47">
        <v>0</v>
      </c>
    </row>
    <row r="48" spans="1:26" ht="24.95" customHeight="1" x14ac:dyDescent="0.25">
      <c r="A48" s="166"/>
      <c r="B48" s="163" t="s">
        <v>119</v>
      </c>
      <c r="C48" s="167" t="s">
        <v>171</v>
      </c>
      <c r="D48" s="163" t="s">
        <v>172</v>
      </c>
      <c r="E48" s="163" t="s">
        <v>126</v>
      </c>
      <c r="F48" s="164">
        <v>16.062000000000001</v>
      </c>
      <c r="G48" s="165">
        <v>0</v>
      </c>
      <c r="H48" s="165">
        <v>0</v>
      </c>
      <c r="I48" s="165">
        <f t="shared" si="10"/>
        <v>0</v>
      </c>
      <c r="J48" s="163">
        <f t="shared" si="11"/>
        <v>229.53</v>
      </c>
      <c r="K48" s="1">
        <f t="shared" si="12"/>
        <v>0</v>
      </c>
      <c r="L48" s="1">
        <f t="shared" si="13"/>
        <v>0</v>
      </c>
      <c r="M48" s="1">
        <f t="shared" si="14"/>
        <v>0</v>
      </c>
      <c r="N48" s="1">
        <v>14.29</v>
      </c>
      <c r="O48" s="1"/>
      <c r="P48" s="162">
        <v>2.5120000000000003E-2</v>
      </c>
      <c r="Q48" s="158"/>
      <c r="R48" s="158">
        <v>2.5120000000000003E-2</v>
      </c>
      <c r="S48" s="148">
        <f t="shared" si="15"/>
        <v>0.40300000000000002</v>
      </c>
      <c r="V48" s="162"/>
      <c r="Z48">
        <v>0</v>
      </c>
    </row>
    <row r="49" spans="1:26" ht="24.95" customHeight="1" x14ac:dyDescent="0.25">
      <c r="A49" s="166"/>
      <c r="B49" s="163" t="s">
        <v>119</v>
      </c>
      <c r="C49" s="167" t="s">
        <v>173</v>
      </c>
      <c r="D49" s="163" t="s">
        <v>174</v>
      </c>
      <c r="E49" s="163" t="s">
        <v>175</v>
      </c>
      <c r="F49" s="164">
        <v>26.8</v>
      </c>
      <c r="G49" s="165">
        <v>0</v>
      </c>
      <c r="H49" s="165">
        <v>0</v>
      </c>
      <c r="I49" s="165">
        <f t="shared" si="10"/>
        <v>0</v>
      </c>
      <c r="J49" s="163">
        <f t="shared" si="11"/>
        <v>64.59</v>
      </c>
      <c r="K49" s="1">
        <f t="shared" si="12"/>
        <v>0</v>
      </c>
      <c r="L49" s="1">
        <f t="shared" si="13"/>
        <v>0</v>
      </c>
      <c r="M49" s="1">
        <f t="shared" si="14"/>
        <v>0</v>
      </c>
      <c r="N49" s="1">
        <v>2.41</v>
      </c>
      <c r="O49" s="1"/>
      <c r="P49" s="162">
        <v>3.2000000000000003E-4</v>
      </c>
      <c r="Q49" s="158"/>
      <c r="R49" s="158">
        <v>3.2000000000000003E-4</v>
      </c>
      <c r="S49" s="148">
        <f t="shared" si="15"/>
        <v>8.9999999999999993E-3</v>
      </c>
      <c r="V49" s="162"/>
      <c r="Z49">
        <v>0</v>
      </c>
    </row>
    <row r="50" spans="1:26" x14ac:dyDescent="0.25">
      <c r="A50" s="148"/>
      <c r="B50" s="148"/>
      <c r="C50" s="148"/>
      <c r="D50" s="148" t="s">
        <v>68</v>
      </c>
      <c r="E50" s="148"/>
      <c r="F50" s="162"/>
      <c r="G50" s="151">
        <f>ROUND((SUM(L36:L49))/1,2)</f>
        <v>0</v>
      </c>
      <c r="H50" s="151">
        <f>ROUND((SUM(M36:M49))/1,2)</f>
        <v>0</v>
      </c>
      <c r="I50" s="151">
        <f>ROUND((SUM(I36:I49))/1,2)</f>
        <v>0</v>
      </c>
      <c r="J50" s="148"/>
      <c r="K50" s="148"/>
      <c r="L50" s="148">
        <f>ROUND((SUM(L36:L49))/1,2)</f>
        <v>0</v>
      </c>
      <c r="M50" s="148">
        <f>ROUND((SUM(M36:M49))/1,2)</f>
        <v>0</v>
      </c>
      <c r="N50" s="148"/>
      <c r="O50" s="148"/>
      <c r="P50" s="168"/>
      <c r="Q50" s="148"/>
      <c r="R50" s="148"/>
      <c r="S50" s="168">
        <f>ROUND((SUM(S36:S49))/1,2)</f>
        <v>14.68</v>
      </c>
      <c r="T50" s="145"/>
      <c r="U50" s="145"/>
      <c r="V50" s="2">
        <f>ROUND((SUM(V36:V49))/1,2)</f>
        <v>0</v>
      </c>
      <c r="W50" s="145"/>
      <c r="X50" s="145"/>
      <c r="Y50" s="145"/>
      <c r="Z50" s="145"/>
    </row>
    <row r="51" spans="1:26" x14ac:dyDescent="0.25">
      <c r="A51" s="1"/>
      <c r="B51" s="1"/>
      <c r="C51" s="1"/>
      <c r="D51" s="1"/>
      <c r="E51" s="1"/>
      <c r="F51" s="158"/>
      <c r="G51" s="141"/>
      <c r="H51" s="141"/>
      <c r="I51" s="141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25">
      <c r="A52" s="148"/>
      <c r="B52" s="148"/>
      <c r="C52" s="148"/>
      <c r="D52" s="148" t="s">
        <v>69</v>
      </c>
      <c r="E52" s="148"/>
      <c r="F52" s="162"/>
      <c r="G52" s="149"/>
      <c r="H52" s="149"/>
      <c r="I52" s="149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5"/>
      <c r="U52" s="145"/>
      <c r="V52" s="148"/>
      <c r="W52" s="145"/>
      <c r="X52" s="145"/>
      <c r="Y52" s="145"/>
      <c r="Z52" s="145"/>
    </row>
    <row r="53" spans="1:26" ht="35.1" customHeight="1" x14ac:dyDescent="0.25">
      <c r="A53" s="166"/>
      <c r="B53" s="163" t="s">
        <v>164</v>
      </c>
      <c r="C53" s="167" t="s">
        <v>176</v>
      </c>
      <c r="D53" s="163" t="s">
        <v>177</v>
      </c>
      <c r="E53" s="163" t="s">
        <v>126</v>
      </c>
      <c r="F53" s="164">
        <v>141.59</v>
      </c>
      <c r="G53" s="165">
        <v>0</v>
      </c>
      <c r="H53" s="165">
        <v>0</v>
      </c>
      <c r="I53" s="165">
        <f t="shared" ref="I53:I66" si="16">ROUND(F53*(G53+H53),2)</f>
        <v>0</v>
      </c>
      <c r="J53" s="163">
        <f t="shared" ref="J53:J66" si="17">ROUND(F53*(N53),2)</f>
        <v>804.23</v>
      </c>
      <c r="K53" s="1">
        <f t="shared" ref="K53:K66" si="18">ROUND(F53*(O53),2)</f>
        <v>0</v>
      </c>
      <c r="L53" s="1">
        <f t="shared" ref="L53:L66" si="19">ROUND(F53*(G53),2)</f>
        <v>0</v>
      </c>
      <c r="M53" s="1">
        <f t="shared" ref="M53:M66" si="20">ROUND(F53*(H53),2)</f>
        <v>0</v>
      </c>
      <c r="N53" s="1">
        <v>5.68</v>
      </c>
      <c r="O53" s="1"/>
      <c r="P53" s="162">
        <v>1.2619999999999999E-2</v>
      </c>
      <c r="Q53" s="158"/>
      <c r="R53" s="158">
        <v>1.2619999999999999E-2</v>
      </c>
      <c r="S53" s="148">
        <f t="shared" ref="S53:S66" si="21">ROUND(F53*(P53),3)</f>
        <v>1.7869999999999999</v>
      </c>
      <c r="V53" s="162"/>
      <c r="Z53">
        <v>0</v>
      </c>
    </row>
    <row r="54" spans="1:26" ht="24.95" customHeight="1" x14ac:dyDescent="0.25">
      <c r="A54" s="166"/>
      <c r="B54" s="163" t="s">
        <v>164</v>
      </c>
      <c r="C54" s="167" t="s">
        <v>178</v>
      </c>
      <c r="D54" s="163" t="s">
        <v>179</v>
      </c>
      <c r="E54" s="163" t="s">
        <v>126</v>
      </c>
      <c r="F54" s="164">
        <v>437.90600000000001</v>
      </c>
      <c r="G54" s="165">
        <v>0</v>
      </c>
      <c r="H54" s="165">
        <v>0</v>
      </c>
      <c r="I54" s="165">
        <f t="shared" si="16"/>
        <v>0</v>
      </c>
      <c r="J54" s="163">
        <f t="shared" si="17"/>
        <v>1821.69</v>
      </c>
      <c r="K54" s="1">
        <f t="shared" si="18"/>
        <v>0</v>
      </c>
      <c r="L54" s="1">
        <f t="shared" si="19"/>
        <v>0</v>
      </c>
      <c r="M54" s="1">
        <f t="shared" si="20"/>
        <v>0</v>
      </c>
      <c r="N54" s="1">
        <v>4.16</v>
      </c>
      <c r="O54" s="1"/>
      <c r="P54" s="162">
        <v>1.1200000000000002E-2</v>
      </c>
      <c r="Q54" s="158"/>
      <c r="R54" s="158">
        <v>1.1200000000000002E-2</v>
      </c>
      <c r="S54" s="148">
        <f t="shared" si="21"/>
        <v>4.9050000000000002</v>
      </c>
      <c r="V54" s="162"/>
      <c r="Z54">
        <v>0</v>
      </c>
    </row>
    <row r="55" spans="1:26" ht="24.95" customHeight="1" x14ac:dyDescent="0.25">
      <c r="A55" s="166"/>
      <c r="B55" s="163" t="s">
        <v>119</v>
      </c>
      <c r="C55" s="167" t="s">
        <v>180</v>
      </c>
      <c r="D55" s="163" t="s">
        <v>181</v>
      </c>
      <c r="E55" s="163" t="s">
        <v>126</v>
      </c>
      <c r="F55" s="164">
        <v>80.73</v>
      </c>
      <c r="G55" s="165">
        <v>0</v>
      </c>
      <c r="H55" s="165">
        <v>0</v>
      </c>
      <c r="I55" s="165">
        <f t="shared" si="16"/>
        <v>0</v>
      </c>
      <c r="J55" s="163">
        <f t="shared" si="17"/>
        <v>749.17</v>
      </c>
      <c r="K55" s="1">
        <f t="shared" si="18"/>
        <v>0</v>
      </c>
      <c r="L55" s="1">
        <f t="shared" si="19"/>
        <v>0</v>
      </c>
      <c r="M55" s="1">
        <f t="shared" si="20"/>
        <v>0</v>
      </c>
      <c r="N55" s="1">
        <v>9.2799999999999994</v>
      </c>
      <c r="O55" s="1"/>
      <c r="P55" s="162">
        <v>4.0300000000000002E-2</v>
      </c>
      <c r="Q55" s="158"/>
      <c r="R55" s="158">
        <v>4.0300000000000002E-2</v>
      </c>
      <c r="S55" s="148">
        <f t="shared" si="21"/>
        <v>3.2530000000000001</v>
      </c>
      <c r="V55" s="162"/>
      <c r="Z55">
        <v>0</v>
      </c>
    </row>
    <row r="56" spans="1:26" ht="24.95" customHeight="1" x14ac:dyDescent="0.25">
      <c r="A56" s="166"/>
      <c r="B56" s="163" t="s">
        <v>119</v>
      </c>
      <c r="C56" s="167" t="s">
        <v>182</v>
      </c>
      <c r="D56" s="163" t="s">
        <v>183</v>
      </c>
      <c r="E56" s="163" t="s">
        <v>126</v>
      </c>
      <c r="F56" s="164">
        <v>13.08</v>
      </c>
      <c r="G56" s="165">
        <v>0</v>
      </c>
      <c r="H56" s="165">
        <v>0</v>
      </c>
      <c r="I56" s="165">
        <f t="shared" si="16"/>
        <v>0</v>
      </c>
      <c r="J56" s="163">
        <f t="shared" si="17"/>
        <v>166.77</v>
      </c>
      <c r="K56" s="1">
        <f t="shared" si="18"/>
        <v>0</v>
      </c>
      <c r="L56" s="1">
        <f t="shared" si="19"/>
        <v>0</v>
      </c>
      <c r="M56" s="1">
        <f t="shared" si="20"/>
        <v>0</v>
      </c>
      <c r="N56" s="1">
        <v>12.75</v>
      </c>
      <c r="O56" s="1"/>
      <c r="P56" s="162">
        <v>3.7800000000000004E-3</v>
      </c>
      <c r="Q56" s="158"/>
      <c r="R56" s="158">
        <v>3.7800000000000004E-3</v>
      </c>
      <c r="S56" s="148">
        <f t="shared" si="21"/>
        <v>4.9000000000000002E-2</v>
      </c>
      <c r="V56" s="162"/>
      <c r="Z56">
        <v>0</v>
      </c>
    </row>
    <row r="57" spans="1:26" ht="24.95" customHeight="1" x14ac:dyDescent="0.25">
      <c r="A57" s="166"/>
      <c r="B57" s="163" t="s">
        <v>107</v>
      </c>
      <c r="C57" s="167" t="s">
        <v>184</v>
      </c>
      <c r="D57" s="163" t="s">
        <v>185</v>
      </c>
      <c r="E57" s="163" t="s">
        <v>126</v>
      </c>
      <c r="F57" s="164">
        <v>13.08</v>
      </c>
      <c r="G57" s="165">
        <v>0</v>
      </c>
      <c r="H57" s="165">
        <v>0</v>
      </c>
      <c r="I57" s="165">
        <f t="shared" si="16"/>
        <v>0</v>
      </c>
      <c r="J57" s="163">
        <f t="shared" si="17"/>
        <v>330.66</v>
      </c>
      <c r="K57" s="1">
        <f t="shared" si="18"/>
        <v>0</v>
      </c>
      <c r="L57" s="1">
        <f t="shared" si="19"/>
        <v>0</v>
      </c>
      <c r="M57" s="1">
        <f t="shared" si="20"/>
        <v>0</v>
      </c>
      <c r="N57" s="1">
        <v>25.28</v>
      </c>
      <c r="O57" s="1"/>
      <c r="P57" s="162">
        <v>8.3999999999999995E-3</v>
      </c>
      <c r="Q57" s="158"/>
      <c r="R57" s="158">
        <v>8.3999999999999995E-3</v>
      </c>
      <c r="S57" s="148">
        <f t="shared" si="21"/>
        <v>0.11</v>
      </c>
      <c r="V57" s="162"/>
      <c r="Z57">
        <v>0</v>
      </c>
    </row>
    <row r="58" spans="1:26" ht="24.95" customHeight="1" x14ac:dyDescent="0.25">
      <c r="A58" s="166"/>
      <c r="B58" s="163" t="s">
        <v>119</v>
      </c>
      <c r="C58" s="167" t="s">
        <v>186</v>
      </c>
      <c r="D58" s="163" t="s">
        <v>187</v>
      </c>
      <c r="E58" s="163" t="s">
        <v>100</v>
      </c>
      <c r="F58" s="164">
        <v>3.5739999999999998</v>
      </c>
      <c r="G58" s="165">
        <v>0</v>
      </c>
      <c r="H58" s="165">
        <v>0</v>
      </c>
      <c r="I58" s="165">
        <f t="shared" si="16"/>
        <v>0</v>
      </c>
      <c r="J58" s="163">
        <f t="shared" si="17"/>
        <v>148.54</v>
      </c>
      <c r="K58" s="1">
        <f t="shared" si="18"/>
        <v>0</v>
      </c>
      <c r="L58" s="1">
        <f t="shared" si="19"/>
        <v>0</v>
      </c>
      <c r="M58" s="1">
        <f t="shared" si="20"/>
        <v>0</v>
      </c>
      <c r="N58" s="1">
        <v>41.56</v>
      </c>
      <c r="O58" s="1"/>
      <c r="P58" s="162">
        <v>1.837</v>
      </c>
      <c r="Q58" s="158"/>
      <c r="R58" s="158">
        <v>1.837</v>
      </c>
      <c r="S58" s="148">
        <f t="shared" si="21"/>
        <v>6.5650000000000004</v>
      </c>
      <c r="V58" s="162"/>
      <c r="Z58">
        <v>0</v>
      </c>
    </row>
    <row r="59" spans="1:26" ht="24.95" customHeight="1" x14ac:dyDescent="0.25">
      <c r="A59" s="166"/>
      <c r="B59" s="163" t="s">
        <v>107</v>
      </c>
      <c r="C59" s="167" t="s">
        <v>188</v>
      </c>
      <c r="D59" s="163" t="s">
        <v>189</v>
      </c>
      <c r="E59" s="163" t="s">
        <v>126</v>
      </c>
      <c r="F59" s="164">
        <v>141.59</v>
      </c>
      <c r="G59" s="165">
        <v>0</v>
      </c>
      <c r="H59" s="165">
        <v>0</v>
      </c>
      <c r="I59" s="165">
        <f t="shared" si="16"/>
        <v>0</v>
      </c>
      <c r="J59" s="163">
        <f t="shared" si="17"/>
        <v>2237.12</v>
      </c>
      <c r="K59" s="1">
        <f t="shared" si="18"/>
        <v>0</v>
      </c>
      <c r="L59" s="1">
        <f t="shared" si="19"/>
        <v>0</v>
      </c>
      <c r="M59" s="1">
        <f t="shared" si="20"/>
        <v>0</v>
      </c>
      <c r="N59" s="1">
        <v>15.8</v>
      </c>
      <c r="O59" s="1"/>
      <c r="P59" s="162">
        <v>1.84E-2</v>
      </c>
      <c r="Q59" s="158"/>
      <c r="R59" s="158">
        <v>1.84E-2</v>
      </c>
      <c r="S59" s="148">
        <f t="shared" si="21"/>
        <v>2.605</v>
      </c>
      <c r="V59" s="162"/>
      <c r="Z59">
        <v>0</v>
      </c>
    </row>
    <row r="60" spans="1:26" ht="24.95" customHeight="1" x14ac:dyDescent="0.25">
      <c r="A60" s="166"/>
      <c r="B60" s="163" t="s">
        <v>164</v>
      </c>
      <c r="C60" s="167" t="s">
        <v>190</v>
      </c>
      <c r="D60" s="163" t="s">
        <v>191</v>
      </c>
      <c r="E60" s="163" t="s">
        <v>151</v>
      </c>
      <c r="F60" s="164">
        <v>10</v>
      </c>
      <c r="G60" s="165">
        <v>0</v>
      </c>
      <c r="H60" s="165">
        <v>0</v>
      </c>
      <c r="I60" s="165">
        <f t="shared" si="16"/>
        <v>0</v>
      </c>
      <c r="J60" s="163">
        <f t="shared" si="17"/>
        <v>203.8</v>
      </c>
      <c r="K60" s="1">
        <f t="shared" si="18"/>
        <v>0</v>
      </c>
      <c r="L60" s="1">
        <f t="shared" si="19"/>
        <v>0</v>
      </c>
      <c r="M60" s="1">
        <f t="shared" si="20"/>
        <v>0</v>
      </c>
      <c r="N60" s="1">
        <v>20.38</v>
      </c>
      <c r="O60" s="1"/>
      <c r="P60" s="162">
        <v>4.4160000000000005E-2</v>
      </c>
      <c r="Q60" s="158"/>
      <c r="R60" s="158">
        <v>4.4160000000000005E-2</v>
      </c>
      <c r="S60" s="148">
        <f t="shared" si="21"/>
        <v>0.442</v>
      </c>
      <c r="V60" s="162"/>
      <c r="Z60">
        <v>0</v>
      </c>
    </row>
    <row r="61" spans="1:26" ht="24.95" customHeight="1" x14ac:dyDescent="0.25">
      <c r="A61" s="166"/>
      <c r="B61" s="163" t="s">
        <v>192</v>
      </c>
      <c r="C61" s="167" t="s">
        <v>193</v>
      </c>
      <c r="D61" s="163" t="s">
        <v>194</v>
      </c>
      <c r="E61" s="163" t="s">
        <v>143</v>
      </c>
      <c r="F61" s="164">
        <v>2</v>
      </c>
      <c r="G61" s="165">
        <v>0</v>
      </c>
      <c r="H61" s="165">
        <v>0</v>
      </c>
      <c r="I61" s="165">
        <f t="shared" si="16"/>
        <v>0</v>
      </c>
      <c r="J61" s="163">
        <f t="shared" si="17"/>
        <v>48.32</v>
      </c>
      <c r="K61" s="1">
        <f t="shared" si="18"/>
        <v>0</v>
      </c>
      <c r="L61" s="1">
        <f t="shared" si="19"/>
        <v>0</v>
      </c>
      <c r="M61" s="1">
        <f t="shared" si="20"/>
        <v>0</v>
      </c>
      <c r="N61" s="1">
        <v>24.16</v>
      </c>
      <c r="O61" s="1"/>
      <c r="P61" s="162">
        <v>1.0500000000000001E-2</v>
      </c>
      <c r="Q61" s="158"/>
      <c r="R61" s="158">
        <v>1.0500000000000001E-2</v>
      </c>
      <c r="S61" s="148">
        <f t="shared" si="21"/>
        <v>2.1000000000000001E-2</v>
      </c>
      <c r="V61" s="162"/>
      <c r="Z61">
        <v>0</v>
      </c>
    </row>
    <row r="62" spans="1:26" ht="24.95" customHeight="1" x14ac:dyDescent="0.25">
      <c r="A62" s="166"/>
      <c r="B62" s="163" t="s">
        <v>192</v>
      </c>
      <c r="C62" s="167" t="s">
        <v>195</v>
      </c>
      <c r="D62" s="163" t="s">
        <v>196</v>
      </c>
      <c r="E62" s="163" t="s">
        <v>143</v>
      </c>
      <c r="F62" s="164">
        <v>1</v>
      </c>
      <c r="G62" s="165">
        <v>0</v>
      </c>
      <c r="H62" s="165">
        <v>0</v>
      </c>
      <c r="I62" s="165">
        <f t="shared" si="16"/>
        <v>0</v>
      </c>
      <c r="J62" s="163">
        <f t="shared" si="17"/>
        <v>23.14</v>
      </c>
      <c r="K62" s="1">
        <f t="shared" si="18"/>
        <v>0</v>
      </c>
      <c r="L62" s="1">
        <f t="shared" si="19"/>
        <v>0</v>
      </c>
      <c r="M62" s="1">
        <f t="shared" si="20"/>
        <v>0</v>
      </c>
      <c r="N62" s="1">
        <v>23.14</v>
      </c>
      <c r="O62" s="1"/>
      <c r="P62" s="162">
        <v>1.0500000000000001E-2</v>
      </c>
      <c r="Q62" s="158"/>
      <c r="R62" s="158">
        <v>1.0500000000000001E-2</v>
      </c>
      <c r="S62" s="148">
        <f t="shared" si="21"/>
        <v>1.0999999999999999E-2</v>
      </c>
      <c r="V62" s="162"/>
      <c r="Z62">
        <v>0</v>
      </c>
    </row>
    <row r="63" spans="1:26" ht="24.95" customHeight="1" x14ac:dyDescent="0.25">
      <c r="A63" s="166"/>
      <c r="B63" s="163" t="s">
        <v>192</v>
      </c>
      <c r="C63" s="167" t="s">
        <v>197</v>
      </c>
      <c r="D63" s="163" t="s">
        <v>198</v>
      </c>
      <c r="E63" s="163" t="s">
        <v>143</v>
      </c>
      <c r="F63" s="164">
        <v>2</v>
      </c>
      <c r="G63" s="165">
        <v>0</v>
      </c>
      <c r="H63" s="165">
        <v>0</v>
      </c>
      <c r="I63" s="165">
        <f t="shared" si="16"/>
        <v>0</v>
      </c>
      <c r="J63" s="163">
        <f t="shared" si="17"/>
        <v>48.6</v>
      </c>
      <c r="K63" s="1">
        <f t="shared" si="18"/>
        <v>0</v>
      </c>
      <c r="L63" s="1">
        <f t="shared" si="19"/>
        <v>0</v>
      </c>
      <c r="M63" s="1">
        <f t="shared" si="20"/>
        <v>0</v>
      </c>
      <c r="N63" s="1">
        <v>24.3</v>
      </c>
      <c r="O63" s="1"/>
      <c r="P63" s="162">
        <v>1.0999999999999999E-2</v>
      </c>
      <c r="Q63" s="158"/>
      <c r="R63" s="158">
        <v>1.0999999999999999E-2</v>
      </c>
      <c r="S63" s="148">
        <f t="shared" si="21"/>
        <v>2.1999999999999999E-2</v>
      </c>
      <c r="V63" s="162"/>
      <c r="Z63">
        <v>0</v>
      </c>
    </row>
    <row r="64" spans="1:26" ht="24.95" customHeight="1" x14ac:dyDescent="0.25">
      <c r="A64" s="166"/>
      <c r="B64" s="163" t="s">
        <v>192</v>
      </c>
      <c r="C64" s="167" t="s">
        <v>199</v>
      </c>
      <c r="D64" s="163" t="s">
        <v>200</v>
      </c>
      <c r="E64" s="163" t="s">
        <v>143</v>
      </c>
      <c r="F64" s="164">
        <v>3</v>
      </c>
      <c r="G64" s="165">
        <v>0</v>
      </c>
      <c r="H64" s="165">
        <v>0</v>
      </c>
      <c r="I64" s="165">
        <f t="shared" si="16"/>
        <v>0</v>
      </c>
      <c r="J64" s="163">
        <f t="shared" si="17"/>
        <v>74.73</v>
      </c>
      <c r="K64" s="1">
        <f t="shared" si="18"/>
        <v>0</v>
      </c>
      <c r="L64" s="1">
        <f t="shared" si="19"/>
        <v>0</v>
      </c>
      <c r="M64" s="1">
        <f t="shared" si="20"/>
        <v>0</v>
      </c>
      <c r="N64" s="1">
        <v>24.91</v>
      </c>
      <c r="O64" s="1"/>
      <c r="P64" s="162">
        <v>1.0999999999999999E-2</v>
      </c>
      <c r="Q64" s="158"/>
      <c r="R64" s="158">
        <v>1.0999999999999999E-2</v>
      </c>
      <c r="S64" s="148">
        <f t="shared" si="21"/>
        <v>3.3000000000000002E-2</v>
      </c>
      <c r="V64" s="162"/>
      <c r="Z64">
        <v>0</v>
      </c>
    </row>
    <row r="65" spans="1:26" ht="24.95" customHeight="1" x14ac:dyDescent="0.25">
      <c r="A65" s="166"/>
      <c r="B65" s="163" t="s">
        <v>192</v>
      </c>
      <c r="C65" s="167" t="s">
        <v>201</v>
      </c>
      <c r="D65" s="163" t="s">
        <v>202</v>
      </c>
      <c r="E65" s="163" t="s">
        <v>143</v>
      </c>
      <c r="F65" s="164">
        <v>1</v>
      </c>
      <c r="G65" s="165">
        <v>0</v>
      </c>
      <c r="H65" s="165">
        <v>0</v>
      </c>
      <c r="I65" s="165">
        <f t="shared" si="16"/>
        <v>0</v>
      </c>
      <c r="J65" s="163">
        <f t="shared" si="17"/>
        <v>25.73</v>
      </c>
      <c r="K65" s="1">
        <f t="shared" si="18"/>
        <v>0</v>
      </c>
      <c r="L65" s="1">
        <f t="shared" si="19"/>
        <v>0</v>
      </c>
      <c r="M65" s="1">
        <f t="shared" si="20"/>
        <v>0</v>
      </c>
      <c r="N65" s="1">
        <v>25.73</v>
      </c>
      <c r="O65" s="1"/>
      <c r="P65" s="162">
        <v>1.1299999999999999E-2</v>
      </c>
      <c r="Q65" s="158"/>
      <c r="R65" s="158">
        <v>1.1299999999999999E-2</v>
      </c>
      <c r="S65" s="148">
        <f t="shared" si="21"/>
        <v>1.0999999999999999E-2</v>
      </c>
      <c r="V65" s="162"/>
      <c r="Z65">
        <v>0</v>
      </c>
    </row>
    <row r="66" spans="1:26" ht="24.95" customHeight="1" x14ac:dyDescent="0.25">
      <c r="A66" s="166"/>
      <c r="B66" s="163" t="s">
        <v>192</v>
      </c>
      <c r="C66" s="167" t="s">
        <v>203</v>
      </c>
      <c r="D66" s="163" t="s">
        <v>204</v>
      </c>
      <c r="E66" s="163" t="s">
        <v>143</v>
      </c>
      <c r="F66" s="164">
        <v>1</v>
      </c>
      <c r="G66" s="165">
        <v>0</v>
      </c>
      <c r="H66" s="165">
        <v>0</v>
      </c>
      <c r="I66" s="165">
        <f t="shared" si="16"/>
        <v>0</v>
      </c>
      <c r="J66" s="163">
        <f t="shared" si="17"/>
        <v>26.6</v>
      </c>
      <c r="K66" s="1">
        <f t="shared" si="18"/>
        <v>0</v>
      </c>
      <c r="L66" s="1">
        <f t="shared" si="19"/>
        <v>0</v>
      </c>
      <c r="M66" s="1">
        <f t="shared" si="20"/>
        <v>0</v>
      </c>
      <c r="N66" s="1">
        <v>26.6</v>
      </c>
      <c r="O66" s="1"/>
      <c r="P66" s="162">
        <v>1.2699999999999999E-2</v>
      </c>
      <c r="Q66" s="158"/>
      <c r="R66" s="158">
        <v>1.2699999999999999E-2</v>
      </c>
      <c r="S66" s="148">
        <f t="shared" si="21"/>
        <v>1.2999999999999999E-2</v>
      </c>
      <c r="V66" s="162"/>
      <c r="Z66">
        <v>0</v>
      </c>
    </row>
    <row r="67" spans="1:26" x14ac:dyDescent="0.25">
      <c r="A67" s="148"/>
      <c r="B67" s="148"/>
      <c r="C67" s="148"/>
      <c r="D67" s="148" t="s">
        <v>69</v>
      </c>
      <c r="E67" s="148"/>
      <c r="F67" s="162"/>
      <c r="G67" s="151">
        <f>ROUND((SUM(L52:L66))/1,2)</f>
        <v>0</v>
      </c>
      <c r="H67" s="151">
        <f>ROUND((SUM(M52:M66))/1,2)</f>
        <v>0</v>
      </c>
      <c r="I67" s="151">
        <f>ROUND((SUM(I52:I66))/1,2)</f>
        <v>0</v>
      </c>
      <c r="J67" s="148"/>
      <c r="K67" s="148"/>
      <c r="L67" s="148">
        <f>ROUND((SUM(L52:L66))/1,2)</f>
        <v>0</v>
      </c>
      <c r="M67" s="148">
        <f>ROUND((SUM(M52:M66))/1,2)</f>
        <v>0</v>
      </c>
      <c r="N67" s="148"/>
      <c r="O67" s="148"/>
      <c r="P67" s="168"/>
      <c r="Q67" s="148"/>
      <c r="R67" s="148"/>
      <c r="S67" s="168">
        <f>ROUND((SUM(S52:S66))/1,2)</f>
        <v>19.829999999999998</v>
      </c>
      <c r="T67" s="145"/>
      <c r="U67" s="145"/>
      <c r="V67" s="2">
        <f>ROUND((SUM(V52:V66))/1,2)</f>
        <v>0</v>
      </c>
      <c r="W67" s="145"/>
      <c r="X67" s="145"/>
      <c r="Y67" s="145"/>
      <c r="Z67" s="145"/>
    </row>
    <row r="68" spans="1:26" x14ac:dyDescent="0.25">
      <c r="A68" s="1"/>
      <c r="B68" s="1"/>
      <c r="C68" s="1"/>
      <c r="D68" s="1"/>
      <c r="E68" s="1"/>
      <c r="F68" s="158"/>
      <c r="G68" s="141"/>
      <c r="H68" s="141"/>
      <c r="I68" s="141"/>
      <c r="J68" s="1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 x14ac:dyDescent="0.25">
      <c r="A69" s="148"/>
      <c r="B69" s="148"/>
      <c r="C69" s="148"/>
      <c r="D69" s="148" t="s">
        <v>70</v>
      </c>
      <c r="E69" s="148"/>
      <c r="F69" s="162"/>
      <c r="G69" s="149"/>
      <c r="H69" s="149"/>
      <c r="I69" s="149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5"/>
      <c r="U69" s="145"/>
      <c r="V69" s="148"/>
      <c r="W69" s="145"/>
      <c r="X69" s="145"/>
      <c r="Y69" s="145"/>
      <c r="Z69" s="145"/>
    </row>
    <row r="70" spans="1:26" ht="24.95" customHeight="1" x14ac:dyDescent="0.25">
      <c r="A70" s="166"/>
      <c r="B70" s="163" t="s">
        <v>205</v>
      </c>
      <c r="C70" s="167" t="s">
        <v>206</v>
      </c>
      <c r="D70" s="163" t="s">
        <v>207</v>
      </c>
      <c r="E70" s="163" t="s">
        <v>126</v>
      </c>
      <c r="F70" s="164">
        <v>147.26</v>
      </c>
      <c r="G70" s="165">
        <v>0</v>
      </c>
      <c r="H70" s="165">
        <v>0</v>
      </c>
      <c r="I70" s="165">
        <f t="shared" ref="I70:I91" si="22">ROUND(F70*(G70+H70),2)</f>
        <v>0</v>
      </c>
      <c r="J70" s="163">
        <f t="shared" ref="J70:J91" si="23">ROUND(F70*(N70),2)</f>
        <v>381.4</v>
      </c>
      <c r="K70" s="1">
        <f t="shared" ref="K70:K91" si="24">ROUND(F70*(O70),2)</f>
        <v>0</v>
      </c>
      <c r="L70" s="1">
        <f t="shared" ref="L70:L91" si="25">ROUND(F70*(G70),2)</f>
        <v>0</v>
      </c>
      <c r="M70" s="1">
        <f t="shared" ref="M70:M91" si="26">ROUND(F70*(H70),2)</f>
        <v>0</v>
      </c>
      <c r="N70" s="1">
        <v>2.59</v>
      </c>
      <c r="O70" s="1"/>
      <c r="P70" s="162">
        <v>1.5300000000000001E-3</v>
      </c>
      <c r="Q70" s="158"/>
      <c r="R70" s="158">
        <v>1.5300000000000001E-3</v>
      </c>
      <c r="S70" s="148">
        <f>ROUND(F70*(P70),3)</f>
        <v>0.22500000000000001</v>
      </c>
      <c r="V70" s="162"/>
      <c r="Z70">
        <v>0</v>
      </c>
    </row>
    <row r="71" spans="1:26" ht="24.95" customHeight="1" x14ac:dyDescent="0.25">
      <c r="A71" s="166"/>
      <c r="B71" s="163" t="s">
        <v>119</v>
      </c>
      <c r="C71" s="167" t="s">
        <v>208</v>
      </c>
      <c r="D71" s="163" t="s">
        <v>209</v>
      </c>
      <c r="E71" s="163" t="s">
        <v>126</v>
      </c>
      <c r="F71" s="164">
        <v>147.26</v>
      </c>
      <c r="G71" s="165">
        <v>0</v>
      </c>
      <c r="H71" s="165">
        <v>0</v>
      </c>
      <c r="I71" s="165">
        <f t="shared" si="22"/>
        <v>0</v>
      </c>
      <c r="J71" s="163">
        <f t="shared" si="23"/>
        <v>580.20000000000005</v>
      </c>
      <c r="K71" s="1">
        <f t="shared" si="24"/>
        <v>0</v>
      </c>
      <c r="L71" s="1">
        <f t="shared" si="25"/>
        <v>0</v>
      </c>
      <c r="M71" s="1">
        <f t="shared" si="26"/>
        <v>0</v>
      </c>
      <c r="N71" s="1">
        <v>3.94</v>
      </c>
      <c r="O71" s="1"/>
      <c r="P71" s="162">
        <v>5.0000000000000002E-5</v>
      </c>
      <c r="Q71" s="158"/>
      <c r="R71" s="158">
        <v>5.0000000000000002E-5</v>
      </c>
      <c r="S71" s="148">
        <f>ROUND(F71*(P71),3)</f>
        <v>7.0000000000000001E-3</v>
      </c>
      <c r="V71" s="162"/>
      <c r="Z71">
        <v>0</v>
      </c>
    </row>
    <row r="72" spans="1:26" ht="24.95" customHeight="1" x14ac:dyDescent="0.25">
      <c r="A72" s="166"/>
      <c r="B72" s="163" t="s">
        <v>210</v>
      </c>
      <c r="C72" s="167" t="s">
        <v>211</v>
      </c>
      <c r="D72" s="163" t="s">
        <v>212</v>
      </c>
      <c r="E72" s="163" t="s">
        <v>100</v>
      </c>
      <c r="F72" s="164">
        <v>1.788</v>
      </c>
      <c r="G72" s="165">
        <v>0</v>
      </c>
      <c r="H72" s="165">
        <v>0</v>
      </c>
      <c r="I72" s="165">
        <f t="shared" si="22"/>
        <v>0</v>
      </c>
      <c r="J72" s="163">
        <f t="shared" si="23"/>
        <v>144.76</v>
      </c>
      <c r="K72" s="1">
        <f t="shared" si="24"/>
        <v>0</v>
      </c>
      <c r="L72" s="1">
        <f t="shared" si="25"/>
        <v>0</v>
      </c>
      <c r="M72" s="1">
        <f t="shared" si="26"/>
        <v>0</v>
      </c>
      <c r="N72" s="1">
        <v>80.959999999999994</v>
      </c>
      <c r="O72" s="1"/>
      <c r="P72" s="158"/>
      <c r="Q72" s="158"/>
      <c r="R72" s="158"/>
      <c r="S72" s="148"/>
      <c r="V72" s="162">
        <f t="shared" ref="V72:V78" si="27">ROUND(F72*(X72),3)</f>
        <v>3.9340000000000002</v>
      </c>
      <c r="X72">
        <v>2.2000000000000002</v>
      </c>
      <c r="Z72">
        <v>0</v>
      </c>
    </row>
    <row r="73" spans="1:26" ht="24.95" customHeight="1" x14ac:dyDescent="0.25">
      <c r="A73" s="166"/>
      <c r="B73" s="163" t="s">
        <v>210</v>
      </c>
      <c r="C73" s="167" t="s">
        <v>213</v>
      </c>
      <c r="D73" s="163" t="s">
        <v>214</v>
      </c>
      <c r="E73" s="163" t="s">
        <v>126</v>
      </c>
      <c r="F73" s="164">
        <v>11.641</v>
      </c>
      <c r="G73" s="165">
        <v>0</v>
      </c>
      <c r="H73" s="165">
        <v>0</v>
      </c>
      <c r="I73" s="165">
        <f t="shared" si="22"/>
        <v>0</v>
      </c>
      <c r="J73" s="163">
        <f t="shared" si="23"/>
        <v>30.15</v>
      </c>
      <c r="K73" s="1">
        <f t="shared" si="24"/>
        <v>0</v>
      </c>
      <c r="L73" s="1">
        <f t="shared" si="25"/>
        <v>0</v>
      </c>
      <c r="M73" s="1">
        <f t="shared" si="26"/>
        <v>0</v>
      </c>
      <c r="N73" s="1">
        <v>2.59</v>
      </c>
      <c r="O73" s="1"/>
      <c r="P73" s="158"/>
      <c r="Q73" s="158"/>
      <c r="R73" s="158"/>
      <c r="S73" s="148"/>
      <c r="V73" s="162">
        <f t="shared" si="27"/>
        <v>2.282</v>
      </c>
      <c r="X73">
        <v>0.19600000000000001</v>
      </c>
      <c r="Z73">
        <v>0</v>
      </c>
    </row>
    <row r="74" spans="1:26" ht="24.95" customHeight="1" x14ac:dyDescent="0.25">
      <c r="A74" s="166"/>
      <c r="B74" s="163" t="s">
        <v>210</v>
      </c>
      <c r="C74" s="167" t="s">
        <v>215</v>
      </c>
      <c r="D74" s="163" t="s">
        <v>216</v>
      </c>
      <c r="E74" s="163" t="s">
        <v>126</v>
      </c>
      <c r="F74" s="164">
        <v>1.722</v>
      </c>
      <c r="G74" s="165">
        <v>0</v>
      </c>
      <c r="H74" s="165">
        <v>0</v>
      </c>
      <c r="I74" s="165">
        <f t="shared" si="22"/>
        <v>0</v>
      </c>
      <c r="J74" s="163">
        <f t="shared" si="23"/>
        <v>10.26</v>
      </c>
      <c r="K74" s="1">
        <f t="shared" si="24"/>
        <v>0</v>
      </c>
      <c r="L74" s="1">
        <f t="shared" si="25"/>
        <v>0</v>
      </c>
      <c r="M74" s="1">
        <f t="shared" si="26"/>
        <v>0</v>
      </c>
      <c r="N74" s="1">
        <v>5.96</v>
      </c>
      <c r="O74" s="1"/>
      <c r="P74" s="158"/>
      <c r="Q74" s="158"/>
      <c r="R74" s="158"/>
      <c r="S74" s="148"/>
      <c r="V74" s="162">
        <f t="shared" si="27"/>
        <v>0.14099999999999999</v>
      </c>
      <c r="X74">
        <v>8.2000000000000003E-2</v>
      </c>
      <c r="Z74">
        <v>0</v>
      </c>
    </row>
    <row r="75" spans="1:26" ht="24.95" customHeight="1" x14ac:dyDescent="0.25">
      <c r="A75" s="166"/>
      <c r="B75" s="163" t="s">
        <v>210</v>
      </c>
      <c r="C75" s="167" t="s">
        <v>217</v>
      </c>
      <c r="D75" s="163" t="s">
        <v>218</v>
      </c>
      <c r="E75" s="163" t="s">
        <v>175</v>
      </c>
      <c r="F75" s="164">
        <v>6.96</v>
      </c>
      <c r="G75" s="165">
        <v>0</v>
      </c>
      <c r="H75" s="165">
        <v>0</v>
      </c>
      <c r="I75" s="165">
        <f t="shared" si="22"/>
        <v>0</v>
      </c>
      <c r="J75" s="163">
        <f t="shared" si="23"/>
        <v>49.28</v>
      </c>
      <c r="K75" s="1">
        <f t="shared" si="24"/>
        <v>0</v>
      </c>
      <c r="L75" s="1">
        <f t="shared" si="25"/>
        <v>0</v>
      </c>
      <c r="M75" s="1">
        <f t="shared" si="26"/>
        <v>0</v>
      </c>
      <c r="N75" s="1">
        <v>7.08</v>
      </c>
      <c r="O75" s="1"/>
      <c r="P75" s="158"/>
      <c r="Q75" s="158"/>
      <c r="R75" s="158"/>
      <c r="S75" s="148"/>
      <c r="V75" s="162">
        <f t="shared" si="27"/>
        <v>0.48699999999999999</v>
      </c>
      <c r="X75">
        <v>7.0000000000000007E-2</v>
      </c>
      <c r="Z75">
        <v>0</v>
      </c>
    </row>
    <row r="76" spans="1:26" ht="24.95" customHeight="1" x14ac:dyDescent="0.25">
      <c r="A76" s="166"/>
      <c r="B76" s="163" t="s">
        <v>210</v>
      </c>
      <c r="C76" s="167" t="s">
        <v>219</v>
      </c>
      <c r="D76" s="163" t="s">
        <v>220</v>
      </c>
      <c r="E76" s="163" t="s">
        <v>126</v>
      </c>
      <c r="F76" s="164">
        <v>2.4359999999999999</v>
      </c>
      <c r="G76" s="165">
        <v>0</v>
      </c>
      <c r="H76" s="165">
        <v>0</v>
      </c>
      <c r="I76" s="165">
        <f t="shared" si="22"/>
        <v>0</v>
      </c>
      <c r="J76" s="163">
        <f t="shared" si="23"/>
        <v>85.04</v>
      </c>
      <c r="K76" s="1">
        <f t="shared" si="24"/>
        <v>0</v>
      </c>
      <c r="L76" s="1">
        <f t="shared" si="25"/>
        <v>0</v>
      </c>
      <c r="M76" s="1">
        <f t="shared" si="26"/>
        <v>0</v>
      </c>
      <c r="N76" s="1">
        <v>34.909999999999997</v>
      </c>
      <c r="O76" s="1"/>
      <c r="P76" s="158"/>
      <c r="Q76" s="158"/>
      <c r="R76" s="158"/>
      <c r="S76" s="148"/>
      <c r="V76" s="162">
        <f t="shared" si="27"/>
        <v>0.95499999999999996</v>
      </c>
      <c r="X76">
        <v>0.39200000000000002</v>
      </c>
      <c r="Z76">
        <v>0</v>
      </c>
    </row>
    <row r="77" spans="1:26" ht="24.95" customHeight="1" x14ac:dyDescent="0.25">
      <c r="A77" s="166"/>
      <c r="B77" s="163" t="s">
        <v>210</v>
      </c>
      <c r="C77" s="167" t="s">
        <v>221</v>
      </c>
      <c r="D77" s="163" t="s">
        <v>222</v>
      </c>
      <c r="E77" s="163" t="s">
        <v>100</v>
      </c>
      <c r="F77" s="164">
        <v>0.76800000000000002</v>
      </c>
      <c r="G77" s="165">
        <v>0</v>
      </c>
      <c r="H77" s="165">
        <v>0</v>
      </c>
      <c r="I77" s="165">
        <f t="shared" si="22"/>
        <v>0</v>
      </c>
      <c r="J77" s="163">
        <f t="shared" si="23"/>
        <v>108.99</v>
      </c>
      <c r="K77" s="1">
        <f t="shared" si="24"/>
        <v>0</v>
      </c>
      <c r="L77" s="1">
        <f t="shared" si="25"/>
        <v>0</v>
      </c>
      <c r="M77" s="1">
        <f t="shared" si="26"/>
        <v>0</v>
      </c>
      <c r="N77" s="1">
        <v>141.91</v>
      </c>
      <c r="O77" s="1"/>
      <c r="P77" s="158"/>
      <c r="Q77" s="158"/>
      <c r="R77" s="158"/>
      <c r="S77" s="148"/>
      <c r="V77" s="162">
        <f t="shared" si="27"/>
        <v>1.843</v>
      </c>
      <c r="X77">
        <v>2.4</v>
      </c>
      <c r="Z77">
        <v>0</v>
      </c>
    </row>
    <row r="78" spans="1:26" ht="24.95" customHeight="1" x14ac:dyDescent="0.25">
      <c r="A78" s="166"/>
      <c r="B78" s="163" t="s">
        <v>210</v>
      </c>
      <c r="C78" s="167" t="s">
        <v>223</v>
      </c>
      <c r="D78" s="163" t="s">
        <v>224</v>
      </c>
      <c r="E78" s="163" t="s">
        <v>126</v>
      </c>
      <c r="F78" s="164">
        <v>12.88</v>
      </c>
      <c r="G78" s="165">
        <v>0</v>
      </c>
      <c r="H78" s="165">
        <v>0</v>
      </c>
      <c r="I78" s="165">
        <f t="shared" si="22"/>
        <v>0</v>
      </c>
      <c r="J78" s="163">
        <f t="shared" si="23"/>
        <v>25.12</v>
      </c>
      <c r="K78" s="1">
        <f t="shared" si="24"/>
        <v>0</v>
      </c>
      <c r="L78" s="1">
        <f t="shared" si="25"/>
        <v>0</v>
      </c>
      <c r="M78" s="1">
        <f t="shared" si="26"/>
        <v>0</v>
      </c>
      <c r="N78" s="1">
        <v>1.95</v>
      </c>
      <c r="O78" s="1"/>
      <c r="P78" s="158"/>
      <c r="Q78" s="158"/>
      <c r="R78" s="158"/>
      <c r="S78" s="148"/>
      <c r="V78" s="162">
        <f t="shared" si="27"/>
        <v>0.25800000000000001</v>
      </c>
      <c r="X78">
        <v>0.02</v>
      </c>
      <c r="Z78">
        <v>0</v>
      </c>
    </row>
    <row r="79" spans="1:26" ht="24.95" customHeight="1" x14ac:dyDescent="0.25">
      <c r="A79" s="166"/>
      <c r="B79" s="163" t="s">
        <v>107</v>
      </c>
      <c r="C79" s="167" t="s">
        <v>225</v>
      </c>
      <c r="D79" s="163" t="s">
        <v>226</v>
      </c>
      <c r="E79" s="163" t="s">
        <v>126</v>
      </c>
      <c r="F79" s="164">
        <v>14.86</v>
      </c>
      <c r="G79" s="165">
        <v>0</v>
      </c>
      <c r="H79" s="165">
        <v>0</v>
      </c>
      <c r="I79" s="165">
        <f t="shared" si="22"/>
        <v>0</v>
      </c>
      <c r="J79" s="163">
        <f t="shared" si="23"/>
        <v>120.81</v>
      </c>
      <c r="K79" s="1">
        <f t="shared" si="24"/>
        <v>0</v>
      </c>
      <c r="L79" s="1">
        <f t="shared" si="25"/>
        <v>0</v>
      </c>
      <c r="M79" s="1">
        <f t="shared" si="26"/>
        <v>0</v>
      </c>
      <c r="N79" s="1">
        <v>8.1300000000000008</v>
      </c>
      <c r="O79" s="1"/>
      <c r="P79" s="158"/>
      <c r="Q79" s="158"/>
      <c r="R79" s="158"/>
      <c r="S79" s="148"/>
      <c r="V79" s="162"/>
      <c r="Z79">
        <v>0</v>
      </c>
    </row>
    <row r="80" spans="1:26" ht="24.95" customHeight="1" x14ac:dyDescent="0.25">
      <c r="A80" s="166"/>
      <c r="B80" s="163" t="s">
        <v>210</v>
      </c>
      <c r="C80" s="167" t="s">
        <v>227</v>
      </c>
      <c r="D80" s="163" t="s">
        <v>228</v>
      </c>
      <c r="E80" s="163" t="s">
        <v>126</v>
      </c>
      <c r="F80" s="164">
        <v>3.339</v>
      </c>
      <c r="G80" s="165">
        <v>0</v>
      </c>
      <c r="H80" s="165">
        <v>0</v>
      </c>
      <c r="I80" s="165">
        <f t="shared" si="22"/>
        <v>0</v>
      </c>
      <c r="J80" s="163">
        <f t="shared" si="23"/>
        <v>18.77</v>
      </c>
      <c r="K80" s="1">
        <f t="shared" si="24"/>
        <v>0</v>
      </c>
      <c r="L80" s="1">
        <f t="shared" si="25"/>
        <v>0</v>
      </c>
      <c r="M80" s="1">
        <f t="shared" si="26"/>
        <v>0</v>
      </c>
      <c r="N80" s="1">
        <v>5.62</v>
      </c>
      <c r="O80" s="1"/>
      <c r="P80" s="158"/>
      <c r="Q80" s="158"/>
      <c r="R80" s="158"/>
      <c r="S80" s="148"/>
      <c r="V80" s="162">
        <f>ROUND(F80*(X80),3)</f>
        <v>0.19</v>
      </c>
      <c r="X80">
        <v>5.7000000000000002E-2</v>
      </c>
      <c r="Z80">
        <v>0</v>
      </c>
    </row>
    <row r="81" spans="1:26" ht="24.95" customHeight="1" x14ac:dyDescent="0.25">
      <c r="A81" s="166"/>
      <c r="B81" s="163" t="s">
        <v>210</v>
      </c>
      <c r="C81" s="167" t="s">
        <v>229</v>
      </c>
      <c r="D81" s="163" t="s">
        <v>230</v>
      </c>
      <c r="E81" s="163" t="s">
        <v>143</v>
      </c>
      <c r="F81" s="164">
        <v>16</v>
      </c>
      <c r="G81" s="165">
        <v>0</v>
      </c>
      <c r="H81" s="165">
        <v>0</v>
      </c>
      <c r="I81" s="165">
        <f t="shared" si="22"/>
        <v>0</v>
      </c>
      <c r="J81" s="163">
        <f t="shared" si="23"/>
        <v>11.36</v>
      </c>
      <c r="K81" s="1">
        <f t="shared" si="24"/>
        <v>0</v>
      </c>
      <c r="L81" s="1">
        <f t="shared" si="25"/>
        <v>0</v>
      </c>
      <c r="M81" s="1">
        <f t="shared" si="26"/>
        <v>0</v>
      </c>
      <c r="N81" s="1">
        <v>0.71</v>
      </c>
      <c r="O81" s="1"/>
      <c r="P81" s="158"/>
      <c r="Q81" s="158"/>
      <c r="R81" s="158"/>
      <c r="S81" s="148"/>
      <c r="V81" s="162"/>
      <c r="Z81">
        <v>0</v>
      </c>
    </row>
    <row r="82" spans="1:26" ht="24.95" customHeight="1" x14ac:dyDescent="0.25">
      <c r="A82" s="166"/>
      <c r="B82" s="163" t="s">
        <v>210</v>
      </c>
      <c r="C82" s="167" t="s">
        <v>231</v>
      </c>
      <c r="D82" s="163" t="s">
        <v>232</v>
      </c>
      <c r="E82" s="163" t="s">
        <v>126</v>
      </c>
      <c r="F82" s="164">
        <v>12.214</v>
      </c>
      <c r="G82" s="165">
        <v>0</v>
      </c>
      <c r="H82" s="165">
        <v>0</v>
      </c>
      <c r="I82" s="165">
        <f t="shared" si="22"/>
        <v>0</v>
      </c>
      <c r="J82" s="163">
        <f t="shared" si="23"/>
        <v>62.66</v>
      </c>
      <c r="K82" s="1">
        <f t="shared" si="24"/>
        <v>0</v>
      </c>
      <c r="L82" s="1">
        <f t="shared" si="25"/>
        <v>0</v>
      </c>
      <c r="M82" s="1">
        <f t="shared" si="26"/>
        <v>0</v>
      </c>
      <c r="N82" s="1">
        <v>5.13</v>
      </c>
      <c r="O82" s="1"/>
      <c r="P82" s="158"/>
      <c r="Q82" s="158"/>
      <c r="R82" s="158"/>
      <c r="S82" s="148"/>
      <c r="V82" s="162">
        <f>ROUND(F82*(X82),3)</f>
        <v>1.002</v>
      </c>
      <c r="X82">
        <v>8.2000000000000003E-2</v>
      </c>
      <c r="Z82">
        <v>0</v>
      </c>
    </row>
    <row r="83" spans="1:26" ht="24.95" customHeight="1" x14ac:dyDescent="0.25">
      <c r="A83" s="166"/>
      <c r="B83" s="163" t="s">
        <v>210</v>
      </c>
      <c r="C83" s="167" t="s">
        <v>233</v>
      </c>
      <c r="D83" s="163" t="s">
        <v>234</v>
      </c>
      <c r="E83" s="163" t="s">
        <v>126</v>
      </c>
      <c r="F83" s="164">
        <v>40.283999999999999</v>
      </c>
      <c r="G83" s="165">
        <v>0</v>
      </c>
      <c r="H83" s="165">
        <v>0</v>
      </c>
      <c r="I83" s="165">
        <f t="shared" si="22"/>
        <v>0</v>
      </c>
      <c r="J83" s="163">
        <f t="shared" si="23"/>
        <v>70.900000000000006</v>
      </c>
      <c r="K83" s="1">
        <f t="shared" si="24"/>
        <v>0</v>
      </c>
      <c r="L83" s="1">
        <f t="shared" si="25"/>
        <v>0</v>
      </c>
      <c r="M83" s="1">
        <f t="shared" si="26"/>
        <v>0</v>
      </c>
      <c r="N83" s="1">
        <v>1.76</v>
      </c>
      <c r="O83" s="1"/>
      <c r="P83" s="158"/>
      <c r="Q83" s="158"/>
      <c r="R83" s="158"/>
      <c r="S83" s="148"/>
      <c r="V83" s="162">
        <f>ROUND(F83*(X83),3)</f>
        <v>0.96699999999999997</v>
      </c>
      <c r="X83">
        <v>2.4E-2</v>
      </c>
      <c r="Z83">
        <v>0</v>
      </c>
    </row>
    <row r="84" spans="1:26" ht="24.95" customHeight="1" x14ac:dyDescent="0.25">
      <c r="A84" s="166"/>
      <c r="B84" s="163" t="s">
        <v>210</v>
      </c>
      <c r="C84" s="167" t="s">
        <v>235</v>
      </c>
      <c r="D84" s="163" t="s">
        <v>236</v>
      </c>
      <c r="E84" s="163" t="s">
        <v>126</v>
      </c>
      <c r="F84" s="164">
        <v>7.718</v>
      </c>
      <c r="G84" s="165">
        <v>0</v>
      </c>
      <c r="H84" s="165">
        <v>0</v>
      </c>
      <c r="I84" s="165">
        <f t="shared" si="22"/>
        <v>0</v>
      </c>
      <c r="J84" s="163">
        <f t="shared" si="23"/>
        <v>26.94</v>
      </c>
      <c r="K84" s="1">
        <f t="shared" si="24"/>
        <v>0</v>
      </c>
      <c r="L84" s="1">
        <f t="shared" si="25"/>
        <v>0</v>
      </c>
      <c r="M84" s="1">
        <f t="shared" si="26"/>
        <v>0</v>
      </c>
      <c r="N84" s="1">
        <v>3.49</v>
      </c>
      <c r="O84" s="1"/>
      <c r="P84" s="158"/>
      <c r="Q84" s="158"/>
      <c r="R84" s="158"/>
      <c r="S84" s="148"/>
      <c r="V84" s="162">
        <f>ROUND(F84*(X84),3)</f>
        <v>1.2729999999999999</v>
      </c>
      <c r="X84">
        <v>0.16500000000000001</v>
      </c>
      <c r="Z84">
        <v>0</v>
      </c>
    </row>
    <row r="85" spans="1:26" ht="24.95" customHeight="1" x14ac:dyDescent="0.25">
      <c r="A85" s="166"/>
      <c r="B85" s="163" t="s">
        <v>210</v>
      </c>
      <c r="C85" s="167" t="s">
        <v>237</v>
      </c>
      <c r="D85" s="163" t="s">
        <v>238</v>
      </c>
      <c r="E85" s="163" t="s">
        <v>175</v>
      </c>
      <c r="F85" s="164">
        <v>7.45</v>
      </c>
      <c r="G85" s="165">
        <v>0</v>
      </c>
      <c r="H85" s="165">
        <v>0</v>
      </c>
      <c r="I85" s="165">
        <f t="shared" si="22"/>
        <v>0</v>
      </c>
      <c r="J85" s="163">
        <f t="shared" si="23"/>
        <v>45.22</v>
      </c>
      <c r="K85" s="1">
        <f t="shared" si="24"/>
        <v>0</v>
      </c>
      <c r="L85" s="1">
        <f t="shared" si="25"/>
        <v>0</v>
      </c>
      <c r="M85" s="1">
        <f t="shared" si="26"/>
        <v>0</v>
      </c>
      <c r="N85" s="1">
        <v>6.07</v>
      </c>
      <c r="O85" s="1"/>
      <c r="P85" s="158"/>
      <c r="Q85" s="158"/>
      <c r="R85" s="158"/>
      <c r="S85" s="148"/>
      <c r="V85" s="162">
        <f>ROUND(F85*(X85),3)</f>
        <v>0.27600000000000002</v>
      </c>
      <c r="X85">
        <v>3.6999999999999998E-2</v>
      </c>
      <c r="Z85">
        <v>0</v>
      </c>
    </row>
    <row r="86" spans="1:26" ht="24.95" customHeight="1" x14ac:dyDescent="0.25">
      <c r="A86" s="166"/>
      <c r="B86" s="163" t="s">
        <v>210</v>
      </c>
      <c r="C86" s="167" t="s">
        <v>239</v>
      </c>
      <c r="D86" s="163" t="s">
        <v>240</v>
      </c>
      <c r="E86" s="163" t="s">
        <v>118</v>
      </c>
      <c r="F86" s="164">
        <v>13.722638999999999</v>
      </c>
      <c r="G86" s="165">
        <v>0</v>
      </c>
      <c r="H86" s="165">
        <v>0</v>
      </c>
      <c r="I86" s="165">
        <f t="shared" si="22"/>
        <v>0</v>
      </c>
      <c r="J86" s="163">
        <f t="shared" si="23"/>
        <v>180.59</v>
      </c>
      <c r="K86" s="1">
        <f t="shared" si="24"/>
        <v>0</v>
      </c>
      <c r="L86" s="1">
        <f t="shared" si="25"/>
        <v>0</v>
      </c>
      <c r="M86" s="1">
        <f t="shared" si="26"/>
        <v>0</v>
      </c>
      <c r="N86" s="1">
        <v>13.16</v>
      </c>
      <c r="O86" s="1"/>
      <c r="P86" s="158"/>
      <c r="Q86" s="158"/>
      <c r="R86" s="158"/>
      <c r="S86" s="148"/>
      <c r="V86" s="162"/>
      <c r="Z86">
        <v>0</v>
      </c>
    </row>
    <row r="87" spans="1:26" ht="24.95" customHeight="1" x14ac:dyDescent="0.25">
      <c r="A87" s="166"/>
      <c r="B87" s="163" t="s">
        <v>210</v>
      </c>
      <c r="C87" s="167" t="s">
        <v>241</v>
      </c>
      <c r="D87" s="163" t="s">
        <v>242</v>
      </c>
      <c r="E87" s="163" t="s">
        <v>118</v>
      </c>
      <c r="F87" s="164">
        <v>274.46000000000004</v>
      </c>
      <c r="G87" s="165">
        <v>0</v>
      </c>
      <c r="H87" s="165">
        <v>0</v>
      </c>
      <c r="I87" s="165">
        <f t="shared" si="22"/>
        <v>0</v>
      </c>
      <c r="J87" s="163">
        <f t="shared" si="23"/>
        <v>126.25</v>
      </c>
      <c r="K87" s="1">
        <f t="shared" si="24"/>
        <v>0</v>
      </c>
      <c r="L87" s="1">
        <f t="shared" si="25"/>
        <v>0</v>
      </c>
      <c r="M87" s="1">
        <f t="shared" si="26"/>
        <v>0</v>
      </c>
      <c r="N87" s="1">
        <v>0.46</v>
      </c>
      <c r="O87" s="1"/>
      <c r="P87" s="158"/>
      <c r="Q87" s="158"/>
      <c r="R87" s="158"/>
      <c r="S87" s="148"/>
      <c r="V87" s="162"/>
      <c r="Z87">
        <v>0</v>
      </c>
    </row>
    <row r="88" spans="1:26" ht="24.95" customHeight="1" x14ac:dyDescent="0.25">
      <c r="A88" s="166"/>
      <c r="B88" s="163" t="s">
        <v>210</v>
      </c>
      <c r="C88" s="167" t="s">
        <v>243</v>
      </c>
      <c r="D88" s="163" t="s">
        <v>244</v>
      </c>
      <c r="E88" s="163" t="s">
        <v>118</v>
      </c>
      <c r="F88" s="164">
        <v>13.722638999999999</v>
      </c>
      <c r="G88" s="165">
        <v>0</v>
      </c>
      <c r="H88" s="165">
        <v>0</v>
      </c>
      <c r="I88" s="165">
        <f t="shared" si="22"/>
        <v>0</v>
      </c>
      <c r="J88" s="163">
        <f t="shared" si="23"/>
        <v>122.68</v>
      </c>
      <c r="K88" s="1">
        <f t="shared" si="24"/>
        <v>0</v>
      </c>
      <c r="L88" s="1">
        <f t="shared" si="25"/>
        <v>0</v>
      </c>
      <c r="M88" s="1">
        <f t="shared" si="26"/>
        <v>0</v>
      </c>
      <c r="N88" s="1">
        <v>8.94</v>
      </c>
      <c r="O88" s="1"/>
      <c r="P88" s="158"/>
      <c r="Q88" s="158"/>
      <c r="R88" s="158"/>
      <c r="S88" s="148"/>
      <c r="V88" s="162"/>
      <c r="Z88">
        <v>0</v>
      </c>
    </row>
    <row r="89" spans="1:26" ht="24.95" customHeight="1" x14ac:dyDescent="0.25">
      <c r="A89" s="166"/>
      <c r="B89" s="163" t="s">
        <v>210</v>
      </c>
      <c r="C89" s="167" t="s">
        <v>245</v>
      </c>
      <c r="D89" s="163" t="s">
        <v>246</v>
      </c>
      <c r="E89" s="163" t="s">
        <v>118</v>
      </c>
      <c r="F89" s="164">
        <v>109.78400000000001</v>
      </c>
      <c r="G89" s="165">
        <v>0</v>
      </c>
      <c r="H89" s="165">
        <v>0</v>
      </c>
      <c r="I89" s="165">
        <f t="shared" si="22"/>
        <v>0</v>
      </c>
      <c r="J89" s="163">
        <f t="shared" si="23"/>
        <v>109.78</v>
      </c>
      <c r="K89" s="1">
        <f t="shared" si="24"/>
        <v>0</v>
      </c>
      <c r="L89" s="1">
        <f t="shared" si="25"/>
        <v>0</v>
      </c>
      <c r="M89" s="1">
        <f t="shared" si="26"/>
        <v>0</v>
      </c>
      <c r="N89" s="1">
        <v>1</v>
      </c>
      <c r="O89" s="1"/>
      <c r="P89" s="158"/>
      <c r="Q89" s="158"/>
      <c r="R89" s="158"/>
      <c r="S89" s="148"/>
      <c r="V89" s="162"/>
      <c r="Z89">
        <v>0</v>
      </c>
    </row>
    <row r="90" spans="1:26" ht="24.95" customHeight="1" x14ac:dyDescent="0.25">
      <c r="A90" s="166"/>
      <c r="B90" s="163" t="s">
        <v>210</v>
      </c>
      <c r="C90" s="167" t="s">
        <v>247</v>
      </c>
      <c r="D90" s="163" t="s">
        <v>248</v>
      </c>
      <c r="E90" s="163" t="s">
        <v>118</v>
      </c>
      <c r="F90" s="164">
        <v>13.722638999999999</v>
      </c>
      <c r="G90" s="165">
        <v>0</v>
      </c>
      <c r="H90" s="165">
        <v>0</v>
      </c>
      <c r="I90" s="165">
        <f t="shared" si="22"/>
        <v>0</v>
      </c>
      <c r="J90" s="163">
        <f t="shared" si="23"/>
        <v>411.68</v>
      </c>
      <c r="K90" s="1">
        <f t="shared" si="24"/>
        <v>0</v>
      </c>
      <c r="L90" s="1">
        <f t="shared" si="25"/>
        <v>0</v>
      </c>
      <c r="M90" s="1">
        <f t="shared" si="26"/>
        <v>0</v>
      </c>
      <c r="N90" s="1">
        <v>30</v>
      </c>
      <c r="O90" s="1"/>
      <c r="P90" s="158"/>
      <c r="Q90" s="158"/>
      <c r="R90" s="158"/>
      <c r="S90" s="148"/>
      <c r="V90" s="162"/>
      <c r="Z90">
        <v>0</v>
      </c>
    </row>
    <row r="91" spans="1:26" ht="24.95" customHeight="1" x14ac:dyDescent="0.25">
      <c r="A91" s="166"/>
      <c r="B91" s="163" t="s">
        <v>210</v>
      </c>
      <c r="C91" s="167" t="s">
        <v>249</v>
      </c>
      <c r="D91" s="163" t="s">
        <v>250</v>
      </c>
      <c r="E91" s="163" t="s">
        <v>118</v>
      </c>
      <c r="F91" s="164">
        <v>13.722638999999999</v>
      </c>
      <c r="G91" s="165">
        <v>0</v>
      </c>
      <c r="H91" s="165">
        <v>0</v>
      </c>
      <c r="I91" s="165">
        <f t="shared" si="22"/>
        <v>0</v>
      </c>
      <c r="J91" s="163">
        <f t="shared" si="23"/>
        <v>68.61</v>
      </c>
      <c r="K91" s="1">
        <f t="shared" si="24"/>
        <v>0</v>
      </c>
      <c r="L91" s="1">
        <f t="shared" si="25"/>
        <v>0</v>
      </c>
      <c r="M91" s="1">
        <f t="shared" si="26"/>
        <v>0</v>
      </c>
      <c r="N91" s="1">
        <v>5</v>
      </c>
      <c r="O91" s="1"/>
      <c r="P91" s="158"/>
      <c r="Q91" s="158"/>
      <c r="R91" s="158"/>
      <c r="S91" s="148"/>
      <c r="V91" s="162"/>
      <c r="Z91">
        <v>0</v>
      </c>
    </row>
    <row r="92" spans="1:26" x14ac:dyDescent="0.25">
      <c r="A92" s="148"/>
      <c r="B92" s="148"/>
      <c r="C92" s="148"/>
      <c r="D92" s="148" t="s">
        <v>70</v>
      </c>
      <c r="E92" s="148"/>
      <c r="F92" s="162"/>
      <c r="G92" s="151">
        <f>ROUND((SUM(L69:L91))/1,2)</f>
        <v>0</v>
      </c>
      <c r="H92" s="151">
        <f>ROUND((SUM(M69:M91))/1,2)</f>
        <v>0</v>
      </c>
      <c r="I92" s="151">
        <f>ROUND((SUM(I69:I91))/1,2)</f>
        <v>0</v>
      </c>
      <c r="J92" s="148"/>
      <c r="K92" s="148"/>
      <c r="L92" s="148">
        <f>ROUND((SUM(L69:L91))/1,2)</f>
        <v>0</v>
      </c>
      <c r="M92" s="148">
        <f>ROUND((SUM(M69:M91))/1,2)</f>
        <v>0</v>
      </c>
      <c r="N92" s="148"/>
      <c r="O92" s="148"/>
      <c r="P92" s="168"/>
      <c r="Q92" s="148"/>
      <c r="R92" s="148"/>
      <c r="S92" s="168">
        <f>ROUND((SUM(S69:S91))/1,2)</f>
        <v>0.23</v>
      </c>
      <c r="T92" s="145"/>
      <c r="U92" s="145"/>
      <c r="V92" s="2">
        <f>ROUND((SUM(V69:V91))/1,2)</f>
        <v>13.61</v>
      </c>
      <c r="W92" s="145"/>
      <c r="X92" s="145"/>
      <c r="Y92" s="145"/>
      <c r="Z92" s="145"/>
    </row>
    <row r="93" spans="1:26" x14ac:dyDescent="0.25">
      <c r="A93" s="1"/>
      <c r="B93" s="1"/>
      <c r="C93" s="1"/>
      <c r="D93" s="1"/>
      <c r="E93" s="1"/>
      <c r="F93" s="158"/>
      <c r="G93" s="141"/>
      <c r="H93" s="141"/>
      <c r="I93" s="141"/>
      <c r="J93" s="1"/>
      <c r="K93" s="1"/>
      <c r="L93" s="1"/>
      <c r="M93" s="1"/>
      <c r="N93" s="1"/>
      <c r="O93" s="1"/>
      <c r="P93" s="1"/>
      <c r="Q93" s="1"/>
      <c r="R93" s="1"/>
      <c r="S93" s="1"/>
      <c r="V93" s="1"/>
    </row>
    <row r="94" spans="1:26" x14ac:dyDescent="0.25">
      <c r="A94" s="148"/>
      <c r="B94" s="148"/>
      <c r="C94" s="148"/>
      <c r="D94" s="148" t="s">
        <v>71</v>
      </c>
      <c r="E94" s="148"/>
      <c r="F94" s="162"/>
      <c r="G94" s="149"/>
      <c r="H94" s="149"/>
      <c r="I94" s="149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5"/>
      <c r="U94" s="145"/>
      <c r="V94" s="148"/>
      <c r="W94" s="145"/>
      <c r="X94" s="145"/>
      <c r="Y94" s="145"/>
      <c r="Z94" s="145"/>
    </row>
    <row r="95" spans="1:26" ht="24.95" customHeight="1" x14ac:dyDescent="0.25">
      <c r="A95" s="166"/>
      <c r="B95" s="163" t="s">
        <v>119</v>
      </c>
      <c r="C95" s="167" t="s">
        <v>251</v>
      </c>
      <c r="D95" s="163" t="s">
        <v>252</v>
      </c>
      <c r="E95" s="163" t="s">
        <v>118</v>
      </c>
      <c r="F95" s="164">
        <v>68.779649349999985</v>
      </c>
      <c r="G95" s="165">
        <v>0</v>
      </c>
      <c r="H95" s="165">
        <v>0</v>
      </c>
      <c r="I95" s="165">
        <f>ROUND(F95*(G95+H95),2)</f>
        <v>0</v>
      </c>
      <c r="J95" s="163">
        <f>ROUND(F95*(N95),2)</f>
        <v>808.16</v>
      </c>
      <c r="K95" s="1">
        <f>ROUND(F95*(O95),2)</f>
        <v>0</v>
      </c>
      <c r="L95" s="1">
        <f>ROUND(F95*(G95),2)</f>
        <v>0</v>
      </c>
      <c r="M95" s="1">
        <f>ROUND(F95*(H95),2)</f>
        <v>0</v>
      </c>
      <c r="N95" s="1">
        <v>11.75</v>
      </c>
      <c r="O95" s="1"/>
      <c r="P95" s="158"/>
      <c r="Q95" s="158"/>
      <c r="R95" s="158"/>
      <c r="S95" s="148"/>
      <c r="V95" s="162"/>
      <c r="Z95">
        <v>0</v>
      </c>
    </row>
    <row r="96" spans="1:26" x14ac:dyDescent="0.25">
      <c r="A96" s="148"/>
      <c r="B96" s="148"/>
      <c r="C96" s="148"/>
      <c r="D96" s="148" t="s">
        <v>71</v>
      </c>
      <c r="E96" s="148"/>
      <c r="F96" s="162"/>
      <c r="G96" s="151">
        <f>ROUND((SUM(L94:L95))/1,2)</f>
        <v>0</v>
      </c>
      <c r="H96" s="151">
        <f>ROUND((SUM(M94:M95))/1,2)</f>
        <v>0</v>
      </c>
      <c r="I96" s="151">
        <f>ROUND((SUM(I94:I95))/1,2)</f>
        <v>0</v>
      </c>
      <c r="J96" s="148"/>
      <c r="K96" s="148"/>
      <c r="L96" s="148">
        <f>ROUND((SUM(L94:L95))/1,2)</f>
        <v>0</v>
      </c>
      <c r="M96" s="148">
        <f>ROUND((SUM(M94:M95))/1,2)</f>
        <v>0</v>
      </c>
      <c r="N96" s="148"/>
      <c r="O96" s="148"/>
      <c r="P96" s="168"/>
      <c r="Q96" s="148"/>
      <c r="R96" s="148"/>
      <c r="S96" s="168">
        <f>ROUND((SUM(S94:S95))/1,2)</f>
        <v>0</v>
      </c>
      <c r="T96" s="145"/>
      <c r="U96" s="145"/>
      <c r="V96" s="2">
        <f>ROUND((SUM(V94:V95))/1,2)</f>
        <v>0</v>
      </c>
      <c r="W96" s="145"/>
      <c r="X96" s="145"/>
      <c r="Y96" s="145"/>
      <c r="Z96" s="145"/>
    </row>
    <row r="97" spans="1:26" x14ac:dyDescent="0.25">
      <c r="A97" s="1"/>
      <c r="B97" s="1"/>
      <c r="C97" s="1"/>
      <c r="D97" s="1"/>
      <c r="E97" s="1"/>
      <c r="F97" s="158"/>
      <c r="G97" s="141"/>
      <c r="H97" s="141"/>
      <c r="I97" s="141"/>
      <c r="J97" s="1"/>
      <c r="K97" s="1"/>
      <c r="L97" s="1"/>
      <c r="M97" s="1"/>
      <c r="N97" s="1"/>
      <c r="O97" s="1"/>
      <c r="P97" s="1"/>
      <c r="Q97" s="1"/>
      <c r="R97" s="1"/>
      <c r="S97" s="1"/>
      <c r="V97" s="1"/>
    </row>
    <row r="98" spans="1:26" x14ac:dyDescent="0.25">
      <c r="A98" s="148"/>
      <c r="B98" s="148"/>
      <c r="C98" s="148"/>
      <c r="D98" s="2" t="s">
        <v>65</v>
      </c>
      <c r="E98" s="148"/>
      <c r="F98" s="162"/>
      <c r="G98" s="151">
        <f>ROUND((SUM(L9:L97))/2,2)</f>
        <v>0</v>
      </c>
      <c r="H98" s="151">
        <f>ROUND((SUM(M9:M97))/2,2)</f>
        <v>0</v>
      </c>
      <c r="I98" s="151">
        <f>ROUND((SUM(I9:I97))/2,2)</f>
        <v>0</v>
      </c>
      <c r="J98" s="149"/>
      <c r="K98" s="148"/>
      <c r="L98" s="149">
        <f>ROUND((SUM(L9:L97))/2,2)</f>
        <v>0</v>
      </c>
      <c r="M98" s="149">
        <f>ROUND((SUM(M9:M97))/2,2)</f>
        <v>0</v>
      </c>
      <c r="N98" s="148"/>
      <c r="O98" s="148"/>
      <c r="P98" s="168"/>
      <c r="Q98" s="148"/>
      <c r="R98" s="148"/>
      <c r="S98" s="168">
        <f>ROUND((SUM(S9:S97))/2,2)</f>
        <v>68.790000000000006</v>
      </c>
      <c r="T98" s="145"/>
      <c r="U98" s="145"/>
      <c r="V98" s="2">
        <f>ROUND((SUM(V9:V97))/2,2)</f>
        <v>13.61</v>
      </c>
    </row>
    <row r="99" spans="1:26" x14ac:dyDescent="0.25">
      <c r="A99" s="1"/>
      <c r="B99" s="1"/>
      <c r="C99" s="1"/>
      <c r="D99" s="1"/>
      <c r="E99" s="1"/>
      <c r="F99" s="158"/>
      <c r="G99" s="141"/>
      <c r="H99" s="141"/>
      <c r="I99" s="141"/>
      <c r="J99" s="1"/>
      <c r="K99" s="1"/>
      <c r="L99" s="1"/>
      <c r="M99" s="1"/>
      <c r="N99" s="1"/>
      <c r="O99" s="1"/>
      <c r="P99" s="1"/>
      <c r="Q99" s="1"/>
      <c r="R99" s="1"/>
      <c r="S99" s="1"/>
      <c r="V99" s="1"/>
    </row>
    <row r="100" spans="1:26" x14ac:dyDescent="0.25">
      <c r="A100" s="148"/>
      <c r="B100" s="148"/>
      <c r="C100" s="148"/>
      <c r="D100" s="2" t="s">
        <v>72</v>
      </c>
      <c r="E100" s="148"/>
      <c r="F100" s="162"/>
      <c r="G100" s="149"/>
      <c r="H100" s="149"/>
      <c r="I100" s="149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5"/>
      <c r="U100" s="145"/>
      <c r="V100" s="148"/>
      <c r="W100" s="145"/>
      <c r="X100" s="145"/>
      <c r="Y100" s="145"/>
      <c r="Z100" s="145"/>
    </row>
    <row r="101" spans="1:26" x14ac:dyDescent="0.25">
      <c r="A101" s="148"/>
      <c r="B101" s="148"/>
      <c r="C101" s="148"/>
      <c r="D101" s="148" t="s">
        <v>73</v>
      </c>
      <c r="E101" s="148"/>
      <c r="F101" s="162"/>
      <c r="G101" s="149"/>
      <c r="H101" s="149"/>
      <c r="I101" s="149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5"/>
      <c r="U101" s="145"/>
      <c r="V101" s="148"/>
      <c r="W101" s="145"/>
      <c r="X101" s="145"/>
      <c r="Y101" s="145"/>
      <c r="Z101" s="145"/>
    </row>
    <row r="102" spans="1:26" ht="24.95" customHeight="1" x14ac:dyDescent="0.25">
      <c r="A102" s="166"/>
      <c r="B102" s="163" t="s">
        <v>253</v>
      </c>
      <c r="C102" s="167" t="s">
        <v>254</v>
      </c>
      <c r="D102" s="163" t="s">
        <v>255</v>
      </c>
      <c r="E102" s="163" t="s">
        <v>126</v>
      </c>
      <c r="F102" s="164">
        <v>12.07</v>
      </c>
      <c r="G102" s="165">
        <v>0</v>
      </c>
      <c r="H102" s="165">
        <v>0</v>
      </c>
      <c r="I102" s="165">
        <f>ROUND(F102*(G102+H102),2)</f>
        <v>0</v>
      </c>
      <c r="J102" s="163">
        <f>ROUND(F102*(N102),2)</f>
        <v>267.35000000000002</v>
      </c>
      <c r="K102" s="1">
        <f>ROUND(F102*(O102),2)</f>
        <v>0</v>
      </c>
      <c r="L102" s="1">
        <f>ROUND(F102*(G102),2)</f>
        <v>0</v>
      </c>
      <c r="M102" s="1">
        <f>ROUND(F102*(H102),2)</f>
        <v>0</v>
      </c>
      <c r="N102" s="1">
        <v>22.15</v>
      </c>
      <c r="O102" s="1"/>
      <c r="P102" s="162">
        <v>4.5199999999999997E-3</v>
      </c>
      <c r="Q102" s="158"/>
      <c r="R102" s="158">
        <v>4.5199999999999997E-3</v>
      </c>
      <c r="S102" s="148">
        <f>ROUND(F102*(P102),3)</f>
        <v>5.5E-2</v>
      </c>
      <c r="V102" s="162"/>
      <c r="Z102">
        <v>0</v>
      </c>
    </row>
    <row r="103" spans="1:26" ht="24.95" customHeight="1" x14ac:dyDescent="0.25">
      <c r="A103" s="166"/>
      <c r="B103" s="163" t="s">
        <v>253</v>
      </c>
      <c r="C103" s="167" t="s">
        <v>256</v>
      </c>
      <c r="D103" s="163" t="s">
        <v>257</v>
      </c>
      <c r="E103" s="163" t="s">
        <v>126</v>
      </c>
      <c r="F103" s="164">
        <v>47.908999999999999</v>
      </c>
      <c r="G103" s="165">
        <v>0</v>
      </c>
      <c r="H103" s="165">
        <v>0</v>
      </c>
      <c r="I103" s="165">
        <f>ROUND(F103*(G103+H103),2)</f>
        <v>0</v>
      </c>
      <c r="J103" s="163">
        <f>ROUND(F103*(N103),2)</f>
        <v>1108.1400000000001</v>
      </c>
      <c r="K103" s="1">
        <f>ROUND(F103*(O103),2)</f>
        <v>0</v>
      </c>
      <c r="L103" s="1">
        <f>ROUND(F103*(G103),2)</f>
        <v>0</v>
      </c>
      <c r="M103" s="1">
        <f>ROUND(F103*(H103),2)</f>
        <v>0</v>
      </c>
      <c r="N103" s="1">
        <v>23.13</v>
      </c>
      <c r="O103" s="1"/>
      <c r="P103" s="162">
        <v>4.5199999999999997E-3</v>
      </c>
      <c r="Q103" s="158"/>
      <c r="R103" s="158">
        <v>4.5199999999999997E-3</v>
      </c>
      <c r="S103" s="148">
        <f>ROUND(F103*(P103),3)</f>
        <v>0.217</v>
      </c>
      <c r="V103" s="162"/>
      <c r="Z103">
        <v>0</v>
      </c>
    </row>
    <row r="104" spans="1:26" ht="24.95" customHeight="1" x14ac:dyDescent="0.25">
      <c r="A104" s="166"/>
      <c r="B104" s="163" t="s">
        <v>253</v>
      </c>
      <c r="C104" s="167" t="s">
        <v>258</v>
      </c>
      <c r="D104" s="163" t="s">
        <v>259</v>
      </c>
      <c r="E104" s="163" t="s">
        <v>118</v>
      </c>
      <c r="F104" s="164">
        <v>0.27110508</v>
      </c>
      <c r="G104" s="165">
        <v>0</v>
      </c>
      <c r="H104" s="165">
        <v>0</v>
      </c>
      <c r="I104" s="165">
        <f>ROUND(F104*(G104+H104),2)</f>
        <v>0</v>
      </c>
      <c r="J104" s="163">
        <f>ROUND(F104*(N104),2)</f>
        <v>7.99</v>
      </c>
      <c r="K104" s="1">
        <f>ROUND(F104*(O104),2)</f>
        <v>0</v>
      </c>
      <c r="L104" s="1">
        <f>ROUND(F104*(G104),2)</f>
        <v>0</v>
      </c>
      <c r="M104" s="1">
        <f>ROUND(F104*(H104),2)</f>
        <v>0</v>
      </c>
      <c r="N104" s="1">
        <v>29.46</v>
      </c>
      <c r="O104" s="1"/>
      <c r="P104" s="158"/>
      <c r="Q104" s="158"/>
      <c r="R104" s="158"/>
      <c r="S104" s="148"/>
      <c r="V104" s="162"/>
      <c r="Z104">
        <v>0</v>
      </c>
    </row>
    <row r="105" spans="1:26" x14ac:dyDescent="0.25">
      <c r="A105" s="148"/>
      <c r="B105" s="148"/>
      <c r="C105" s="148"/>
      <c r="D105" s="148" t="s">
        <v>73</v>
      </c>
      <c r="E105" s="148"/>
      <c r="F105" s="162"/>
      <c r="G105" s="151">
        <f>ROUND((SUM(L101:L104))/1,2)</f>
        <v>0</v>
      </c>
      <c r="H105" s="151">
        <f>ROUND((SUM(M101:M104))/1,2)</f>
        <v>0</v>
      </c>
      <c r="I105" s="151">
        <f>ROUND((SUM(I101:I104))/1,2)</f>
        <v>0</v>
      </c>
      <c r="J105" s="148"/>
      <c r="K105" s="148"/>
      <c r="L105" s="148">
        <f>ROUND((SUM(L101:L104))/1,2)</f>
        <v>0</v>
      </c>
      <c r="M105" s="148">
        <f>ROUND((SUM(M101:M104))/1,2)</f>
        <v>0</v>
      </c>
      <c r="N105" s="148"/>
      <c r="O105" s="148"/>
      <c r="P105" s="168"/>
      <c r="Q105" s="148"/>
      <c r="R105" s="148"/>
      <c r="S105" s="168">
        <f>ROUND((SUM(S101:S104))/1,2)</f>
        <v>0.27</v>
      </c>
      <c r="T105" s="145"/>
      <c r="U105" s="145"/>
      <c r="V105" s="2">
        <f>ROUND((SUM(V101:V104))/1,2)</f>
        <v>0</v>
      </c>
      <c r="W105" s="145"/>
      <c r="X105" s="145"/>
      <c r="Y105" s="145"/>
      <c r="Z105" s="145"/>
    </row>
    <row r="106" spans="1:26" x14ac:dyDescent="0.25">
      <c r="A106" s="1"/>
      <c r="B106" s="1"/>
      <c r="C106" s="1"/>
      <c r="D106" s="1"/>
      <c r="E106" s="1"/>
      <c r="F106" s="158"/>
      <c r="G106" s="141"/>
      <c r="H106" s="141"/>
      <c r="I106" s="141"/>
      <c r="J106" s="1"/>
      <c r="K106" s="1"/>
      <c r="L106" s="1"/>
      <c r="M106" s="1"/>
      <c r="N106" s="1"/>
      <c r="O106" s="1"/>
      <c r="P106" s="1"/>
      <c r="Q106" s="1"/>
      <c r="R106" s="1"/>
      <c r="S106" s="1"/>
      <c r="V106" s="1"/>
    </row>
    <row r="107" spans="1:26" x14ac:dyDescent="0.25">
      <c r="A107" s="148"/>
      <c r="B107" s="148"/>
      <c r="C107" s="148"/>
      <c r="D107" s="148" t="s">
        <v>74</v>
      </c>
      <c r="E107" s="148"/>
      <c r="F107" s="162"/>
      <c r="G107" s="149"/>
      <c r="H107" s="149"/>
      <c r="I107" s="149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5"/>
      <c r="U107" s="145"/>
      <c r="V107" s="148"/>
      <c r="W107" s="145"/>
      <c r="X107" s="145"/>
      <c r="Y107" s="145"/>
      <c r="Z107" s="145"/>
    </row>
    <row r="108" spans="1:26" ht="24.95" customHeight="1" x14ac:dyDescent="0.25">
      <c r="A108" s="166"/>
      <c r="B108" s="163" t="s">
        <v>107</v>
      </c>
      <c r="C108" s="167" t="s">
        <v>260</v>
      </c>
      <c r="D108" s="163" t="s">
        <v>261</v>
      </c>
      <c r="E108" s="163" t="s">
        <v>143</v>
      </c>
      <c r="F108" s="164">
        <v>1</v>
      </c>
      <c r="G108" s="165">
        <v>0</v>
      </c>
      <c r="H108" s="165">
        <v>0</v>
      </c>
      <c r="I108" s="165">
        <f>ROUND(F108*(G108+H108),2)</f>
        <v>0</v>
      </c>
      <c r="J108" s="163">
        <f>ROUND(F108*(N108),2)</f>
        <v>25</v>
      </c>
      <c r="K108" s="1">
        <f>ROUND(F108*(O108),2)</f>
        <v>0</v>
      </c>
      <c r="L108" s="1">
        <f>ROUND(F108*(G108),2)</f>
        <v>0</v>
      </c>
      <c r="M108" s="1">
        <f>ROUND(F108*(H108),2)</f>
        <v>0</v>
      </c>
      <c r="N108" s="1">
        <v>25</v>
      </c>
      <c r="O108" s="1"/>
      <c r="P108" s="158"/>
      <c r="Q108" s="158"/>
      <c r="R108" s="158"/>
      <c r="S108" s="148"/>
      <c r="V108" s="162"/>
      <c r="Z108">
        <v>0</v>
      </c>
    </row>
    <row r="109" spans="1:26" ht="24.95" customHeight="1" x14ac:dyDescent="0.25">
      <c r="A109" s="166"/>
      <c r="B109" s="163" t="s">
        <v>107</v>
      </c>
      <c r="C109" s="167" t="s">
        <v>262</v>
      </c>
      <c r="D109" s="163" t="s">
        <v>263</v>
      </c>
      <c r="E109" s="163" t="s">
        <v>264</v>
      </c>
      <c r="F109" s="164">
        <v>1</v>
      </c>
      <c r="G109" s="165">
        <v>0</v>
      </c>
      <c r="H109" s="165">
        <v>0</v>
      </c>
      <c r="I109" s="165">
        <f>ROUND(F109*(G109+H109),2)</f>
        <v>0</v>
      </c>
      <c r="J109" s="163">
        <f>ROUND(F109*(N109),2)</f>
        <v>5228.62</v>
      </c>
      <c r="K109" s="1">
        <f>ROUND(F109*(O109),2)</f>
        <v>0</v>
      </c>
      <c r="L109" s="1">
        <f>ROUND(F109*(G109),2)</f>
        <v>0</v>
      </c>
      <c r="M109" s="1">
        <f>ROUND(F109*(H109),2)</f>
        <v>0</v>
      </c>
      <c r="N109" s="1">
        <v>5228.62</v>
      </c>
      <c r="O109" s="1"/>
      <c r="P109" s="158"/>
      <c r="Q109" s="158"/>
      <c r="R109" s="158"/>
      <c r="S109" s="148"/>
      <c r="V109" s="162"/>
      <c r="Z109">
        <v>0</v>
      </c>
    </row>
    <row r="110" spans="1:26" x14ac:dyDescent="0.25">
      <c r="A110" s="148"/>
      <c r="B110" s="148"/>
      <c r="C110" s="148"/>
      <c r="D110" s="148" t="s">
        <v>74</v>
      </c>
      <c r="E110" s="148"/>
      <c r="F110" s="162"/>
      <c r="G110" s="151">
        <f>ROUND((SUM(L107:L109))/1,2)</f>
        <v>0</v>
      </c>
      <c r="H110" s="151">
        <f>ROUND((SUM(M107:M109))/1,2)</f>
        <v>0</v>
      </c>
      <c r="I110" s="151">
        <f>ROUND((SUM(I107:I109))/1,2)</f>
        <v>0</v>
      </c>
      <c r="J110" s="148"/>
      <c r="K110" s="148"/>
      <c r="L110" s="148">
        <f>ROUND((SUM(L107:L109))/1,2)</f>
        <v>0</v>
      </c>
      <c r="M110" s="148">
        <f>ROUND((SUM(M107:M109))/1,2)</f>
        <v>0</v>
      </c>
      <c r="N110" s="148"/>
      <c r="O110" s="148"/>
      <c r="P110" s="168"/>
      <c r="Q110" s="148"/>
      <c r="R110" s="148"/>
      <c r="S110" s="168">
        <f>ROUND((SUM(S107:S109))/1,2)</f>
        <v>0</v>
      </c>
      <c r="T110" s="145"/>
      <c r="U110" s="145"/>
      <c r="V110" s="2">
        <f>ROUND((SUM(V107:V109))/1,2)</f>
        <v>0</v>
      </c>
      <c r="W110" s="145"/>
      <c r="X110" s="145"/>
      <c r="Y110" s="145"/>
      <c r="Z110" s="145"/>
    </row>
    <row r="111" spans="1:26" x14ac:dyDescent="0.25">
      <c r="A111" s="1"/>
      <c r="B111" s="1"/>
      <c r="C111" s="1"/>
      <c r="D111" s="1"/>
      <c r="E111" s="1"/>
      <c r="F111" s="158"/>
      <c r="G111" s="141"/>
      <c r="H111" s="141"/>
      <c r="I111" s="141"/>
      <c r="J111" s="1"/>
      <c r="K111" s="1"/>
      <c r="L111" s="1"/>
      <c r="M111" s="1"/>
      <c r="N111" s="1"/>
      <c r="O111" s="1"/>
      <c r="P111" s="1"/>
      <c r="Q111" s="1"/>
      <c r="R111" s="1"/>
      <c r="S111" s="1"/>
      <c r="V111" s="1"/>
    </row>
    <row r="112" spans="1:26" x14ac:dyDescent="0.25">
      <c r="A112" s="148"/>
      <c r="B112" s="148"/>
      <c r="C112" s="148"/>
      <c r="D112" s="148" t="s">
        <v>75</v>
      </c>
      <c r="E112" s="148"/>
      <c r="F112" s="162"/>
      <c r="G112" s="149"/>
      <c r="H112" s="149"/>
      <c r="I112" s="149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5"/>
      <c r="U112" s="145"/>
      <c r="V112" s="148"/>
      <c r="W112" s="145"/>
      <c r="X112" s="145"/>
      <c r="Y112" s="145"/>
      <c r="Z112" s="145"/>
    </row>
    <row r="113" spans="1:26" ht="24.95" customHeight="1" x14ac:dyDescent="0.25">
      <c r="A113" s="166"/>
      <c r="B113" s="163" t="s">
        <v>265</v>
      </c>
      <c r="C113" s="167" t="s">
        <v>266</v>
      </c>
      <c r="D113" s="163" t="s">
        <v>267</v>
      </c>
      <c r="E113" s="163" t="s">
        <v>143</v>
      </c>
      <c r="F113" s="164">
        <v>14</v>
      </c>
      <c r="G113" s="165">
        <v>0</v>
      </c>
      <c r="H113" s="165">
        <v>0</v>
      </c>
      <c r="I113" s="165">
        <f t="shared" ref="I113:I125" si="28">ROUND(F113*(G113+H113),2)</f>
        <v>0</v>
      </c>
      <c r="J113" s="163">
        <f t="shared" ref="J113:J125" si="29">ROUND(F113*(N113),2)</f>
        <v>79.52</v>
      </c>
      <c r="K113" s="1">
        <f t="shared" ref="K113:K125" si="30">ROUND(F113*(O113),2)</f>
        <v>0</v>
      </c>
      <c r="L113" s="1">
        <f t="shared" ref="L113:L125" si="31">ROUND(F113*(G113),2)</f>
        <v>0</v>
      </c>
      <c r="M113" s="1">
        <f t="shared" ref="M113:M125" si="32">ROUND(F113*(H113),2)</f>
        <v>0</v>
      </c>
      <c r="N113" s="1">
        <v>5.68</v>
      </c>
      <c r="O113" s="1"/>
      <c r="P113" s="158"/>
      <c r="Q113" s="158"/>
      <c r="R113" s="158"/>
      <c r="S113" s="148"/>
      <c r="V113" s="162"/>
      <c r="Z113">
        <v>0</v>
      </c>
    </row>
    <row r="114" spans="1:26" ht="24.95" customHeight="1" x14ac:dyDescent="0.25">
      <c r="A114" s="166"/>
      <c r="B114" s="163" t="s">
        <v>268</v>
      </c>
      <c r="C114" s="167" t="s">
        <v>269</v>
      </c>
      <c r="D114" s="163" t="s">
        <v>270</v>
      </c>
      <c r="E114" s="163" t="s">
        <v>271</v>
      </c>
      <c r="F114" s="164">
        <v>14</v>
      </c>
      <c r="G114" s="165">
        <v>0</v>
      </c>
      <c r="H114" s="165">
        <v>0</v>
      </c>
      <c r="I114" s="165">
        <f t="shared" si="28"/>
        <v>0</v>
      </c>
      <c r="J114" s="163">
        <f t="shared" si="29"/>
        <v>1022</v>
      </c>
      <c r="K114" s="1">
        <f t="shared" si="30"/>
        <v>0</v>
      </c>
      <c r="L114" s="1">
        <f t="shared" si="31"/>
        <v>0</v>
      </c>
      <c r="M114" s="1">
        <f t="shared" si="32"/>
        <v>0</v>
      </c>
      <c r="N114" s="1">
        <v>73</v>
      </c>
      <c r="O114" s="1"/>
      <c r="P114" s="162">
        <v>2.8000000000000001E-2</v>
      </c>
      <c r="Q114" s="158"/>
      <c r="R114" s="158">
        <v>2.8000000000000001E-2</v>
      </c>
      <c r="S114" s="148">
        <f>ROUND(F114*(P114),3)</f>
        <v>0.39200000000000002</v>
      </c>
      <c r="V114" s="162"/>
      <c r="Z114">
        <v>0</v>
      </c>
    </row>
    <row r="115" spans="1:26" ht="24.95" customHeight="1" x14ac:dyDescent="0.25">
      <c r="A115" s="166"/>
      <c r="B115" s="163" t="s">
        <v>265</v>
      </c>
      <c r="C115" s="167" t="s">
        <v>272</v>
      </c>
      <c r="D115" s="163" t="s">
        <v>273</v>
      </c>
      <c r="E115" s="163" t="s">
        <v>143</v>
      </c>
      <c r="F115" s="164">
        <v>2</v>
      </c>
      <c r="G115" s="165">
        <v>0</v>
      </c>
      <c r="H115" s="165">
        <v>0</v>
      </c>
      <c r="I115" s="165">
        <f t="shared" si="28"/>
        <v>0</v>
      </c>
      <c r="J115" s="163">
        <f t="shared" si="29"/>
        <v>18.66</v>
      </c>
      <c r="K115" s="1">
        <f t="shared" si="30"/>
        <v>0</v>
      </c>
      <c r="L115" s="1">
        <f t="shared" si="31"/>
        <v>0</v>
      </c>
      <c r="M115" s="1">
        <f t="shared" si="32"/>
        <v>0</v>
      </c>
      <c r="N115" s="1">
        <v>9.33</v>
      </c>
      <c r="O115" s="1"/>
      <c r="P115" s="158"/>
      <c r="Q115" s="158"/>
      <c r="R115" s="158"/>
      <c r="S115" s="148"/>
      <c r="V115" s="162"/>
      <c r="Z115">
        <v>0</v>
      </c>
    </row>
    <row r="116" spans="1:26" ht="24.95" customHeight="1" x14ac:dyDescent="0.25">
      <c r="A116" s="166"/>
      <c r="B116" s="163" t="s">
        <v>268</v>
      </c>
      <c r="C116" s="167" t="s">
        <v>274</v>
      </c>
      <c r="D116" s="163" t="s">
        <v>275</v>
      </c>
      <c r="E116" s="163" t="s">
        <v>271</v>
      </c>
      <c r="F116" s="164">
        <v>2</v>
      </c>
      <c r="G116" s="165">
        <v>0</v>
      </c>
      <c r="H116" s="165">
        <v>0</v>
      </c>
      <c r="I116" s="165">
        <f t="shared" si="28"/>
        <v>0</v>
      </c>
      <c r="J116" s="163">
        <f t="shared" si="29"/>
        <v>318</v>
      </c>
      <c r="K116" s="1">
        <f t="shared" si="30"/>
        <v>0</v>
      </c>
      <c r="L116" s="1">
        <f t="shared" si="31"/>
        <v>0</v>
      </c>
      <c r="M116" s="1">
        <f t="shared" si="32"/>
        <v>0</v>
      </c>
      <c r="N116" s="1">
        <v>159</v>
      </c>
      <c r="O116" s="1"/>
      <c r="P116" s="162">
        <v>5.04E-2</v>
      </c>
      <c r="Q116" s="158"/>
      <c r="R116" s="158">
        <v>5.04E-2</v>
      </c>
      <c r="S116" s="148">
        <f>ROUND(F116*(P116),3)</f>
        <v>0.10100000000000001</v>
      </c>
      <c r="V116" s="162"/>
      <c r="Z116">
        <v>0</v>
      </c>
    </row>
    <row r="117" spans="1:26" ht="24.95" customHeight="1" x14ac:dyDescent="0.25">
      <c r="A117" s="166"/>
      <c r="B117" s="163" t="s">
        <v>268</v>
      </c>
      <c r="C117" s="167" t="s">
        <v>276</v>
      </c>
      <c r="D117" s="163" t="s">
        <v>277</v>
      </c>
      <c r="E117" s="163" t="s">
        <v>271</v>
      </c>
      <c r="F117" s="164">
        <v>16</v>
      </c>
      <c r="G117" s="165">
        <v>0</v>
      </c>
      <c r="H117" s="165">
        <v>0</v>
      </c>
      <c r="I117" s="165">
        <f t="shared" si="28"/>
        <v>0</v>
      </c>
      <c r="J117" s="163">
        <f t="shared" si="29"/>
        <v>288</v>
      </c>
      <c r="K117" s="1">
        <f t="shared" si="30"/>
        <v>0</v>
      </c>
      <c r="L117" s="1">
        <f t="shared" si="31"/>
        <v>0</v>
      </c>
      <c r="M117" s="1">
        <f t="shared" si="32"/>
        <v>0</v>
      </c>
      <c r="N117" s="1">
        <v>18</v>
      </c>
      <c r="O117" s="1"/>
      <c r="P117" s="158"/>
      <c r="Q117" s="158"/>
      <c r="R117" s="158"/>
      <c r="S117" s="148"/>
      <c r="V117" s="162"/>
      <c r="Z117">
        <v>0</v>
      </c>
    </row>
    <row r="118" spans="1:26" ht="24.95" customHeight="1" x14ac:dyDescent="0.25">
      <c r="A118" s="166"/>
      <c r="B118" s="163" t="s">
        <v>107</v>
      </c>
      <c r="C118" s="167" t="s">
        <v>278</v>
      </c>
      <c r="D118" s="163" t="s">
        <v>279</v>
      </c>
      <c r="E118" s="163" t="s">
        <v>143</v>
      </c>
      <c r="F118" s="164">
        <v>1</v>
      </c>
      <c r="G118" s="165">
        <v>0</v>
      </c>
      <c r="H118" s="165">
        <v>0</v>
      </c>
      <c r="I118" s="165">
        <f t="shared" si="28"/>
        <v>0</v>
      </c>
      <c r="J118" s="163">
        <f t="shared" si="29"/>
        <v>870</v>
      </c>
      <c r="K118" s="1">
        <f t="shared" si="30"/>
        <v>0</v>
      </c>
      <c r="L118" s="1">
        <f t="shared" si="31"/>
        <v>0</v>
      </c>
      <c r="M118" s="1">
        <f t="shared" si="32"/>
        <v>0</v>
      </c>
      <c r="N118" s="1">
        <v>870</v>
      </c>
      <c r="O118" s="1"/>
      <c r="P118" s="158"/>
      <c r="Q118" s="158"/>
      <c r="R118" s="158"/>
      <c r="S118" s="148"/>
      <c r="V118" s="162"/>
      <c r="Z118">
        <v>0</v>
      </c>
    </row>
    <row r="119" spans="1:26" ht="24.95" customHeight="1" x14ac:dyDescent="0.25">
      <c r="A119" s="166"/>
      <c r="B119" s="163" t="s">
        <v>265</v>
      </c>
      <c r="C119" s="167" t="s">
        <v>280</v>
      </c>
      <c r="D119" s="163" t="s">
        <v>281</v>
      </c>
      <c r="E119" s="163" t="s">
        <v>143</v>
      </c>
      <c r="F119" s="164">
        <v>14</v>
      </c>
      <c r="G119" s="165">
        <v>0</v>
      </c>
      <c r="H119" s="165">
        <v>0</v>
      </c>
      <c r="I119" s="165">
        <f t="shared" si="28"/>
        <v>0</v>
      </c>
      <c r="J119" s="163">
        <f t="shared" si="29"/>
        <v>51.66</v>
      </c>
      <c r="K119" s="1">
        <f t="shared" si="30"/>
        <v>0</v>
      </c>
      <c r="L119" s="1">
        <f t="shared" si="31"/>
        <v>0</v>
      </c>
      <c r="M119" s="1">
        <f t="shared" si="32"/>
        <v>0</v>
      </c>
      <c r="N119" s="1">
        <v>3.69</v>
      </c>
      <c r="O119" s="1"/>
      <c r="P119" s="162">
        <v>1.0000000000000001E-5</v>
      </c>
      <c r="Q119" s="158"/>
      <c r="R119" s="158">
        <v>1.0000000000000001E-5</v>
      </c>
      <c r="S119" s="148">
        <f t="shared" ref="S119:S124" si="33">ROUND(F119*(P119),3)</f>
        <v>0</v>
      </c>
      <c r="V119" s="162"/>
      <c r="Z119">
        <v>0</v>
      </c>
    </row>
    <row r="120" spans="1:26" ht="24.95" customHeight="1" x14ac:dyDescent="0.25">
      <c r="A120" s="166"/>
      <c r="B120" s="163" t="s">
        <v>268</v>
      </c>
      <c r="C120" s="167" t="s">
        <v>282</v>
      </c>
      <c r="D120" s="163" t="s">
        <v>283</v>
      </c>
      <c r="E120" s="163" t="s">
        <v>143</v>
      </c>
      <c r="F120" s="164">
        <v>5</v>
      </c>
      <c r="G120" s="165">
        <v>0</v>
      </c>
      <c r="H120" s="165">
        <v>0</v>
      </c>
      <c r="I120" s="165">
        <f t="shared" si="28"/>
        <v>0</v>
      </c>
      <c r="J120" s="163">
        <f t="shared" si="29"/>
        <v>20.75</v>
      </c>
      <c r="K120" s="1">
        <f t="shared" si="30"/>
        <v>0</v>
      </c>
      <c r="L120" s="1">
        <f t="shared" si="31"/>
        <v>0</v>
      </c>
      <c r="M120" s="1">
        <f t="shared" si="32"/>
        <v>0</v>
      </c>
      <c r="N120" s="1">
        <v>4.1500000000000004</v>
      </c>
      <c r="O120" s="1"/>
      <c r="P120" s="162">
        <v>9.2000000000000003E-4</v>
      </c>
      <c r="Q120" s="158"/>
      <c r="R120" s="158">
        <v>9.2000000000000003E-4</v>
      </c>
      <c r="S120" s="148">
        <f t="shared" si="33"/>
        <v>5.0000000000000001E-3</v>
      </c>
      <c r="V120" s="162"/>
      <c r="Z120">
        <v>0</v>
      </c>
    </row>
    <row r="121" spans="1:26" ht="24.95" customHeight="1" x14ac:dyDescent="0.25">
      <c r="A121" s="166"/>
      <c r="B121" s="163" t="s">
        <v>268</v>
      </c>
      <c r="C121" s="167" t="s">
        <v>284</v>
      </c>
      <c r="D121" s="163" t="s">
        <v>285</v>
      </c>
      <c r="E121" s="163" t="s">
        <v>143</v>
      </c>
      <c r="F121" s="164">
        <v>8</v>
      </c>
      <c r="G121" s="165">
        <v>0</v>
      </c>
      <c r="H121" s="165">
        <v>0</v>
      </c>
      <c r="I121" s="165">
        <f t="shared" si="28"/>
        <v>0</v>
      </c>
      <c r="J121" s="163">
        <f t="shared" si="29"/>
        <v>44.32</v>
      </c>
      <c r="K121" s="1">
        <f t="shared" si="30"/>
        <v>0</v>
      </c>
      <c r="L121" s="1">
        <f t="shared" si="31"/>
        <v>0</v>
      </c>
      <c r="M121" s="1">
        <f t="shared" si="32"/>
        <v>0</v>
      </c>
      <c r="N121" s="1">
        <v>5.54</v>
      </c>
      <c r="O121" s="1"/>
      <c r="P121" s="162">
        <v>1.23E-3</v>
      </c>
      <c r="Q121" s="158"/>
      <c r="R121" s="158">
        <v>1.23E-3</v>
      </c>
      <c r="S121" s="148">
        <f t="shared" si="33"/>
        <v>0.01</v>
      </c>
      <c r="V121" s="162"/>
      <c r="Z121">
        <v>0</v>
      </c>
    </row>
    <row r="122" spans="1:26" ht="24.95" customHeight="1" x14ac:dyDescent="0.25">
      <c r="A122" s="166"/>
      <c r="B122" s="163" t="s">
        <v>268</v>
      </c>
      <c r="C122" s="167" t="s">
        <v>286</v>
      </c>
      <c r="D122" s="163" t="s">
        <v>287</v>
      </c>
      <c r="E122" s="163" t="s">
        <v>143</v>
      </c>
      <c r="F122" s="164">
        <v>1</v>
      </c>
      <c r="G122" s="165">
        <v>0</v>
      </c>
      <c r="H122" s="165">
        <v>0</v>
      </c>
      <c r="I122" s="165">
        <f t="shared" si="28"/>
        <v>0</v>
      </c>
      <c r="J122" s="163">
        <f t="shared" si="29"/>
        <v>5.73</v>
      </c>
      <c r="K122" s="1">
        <f t="shared" si="30"/>
        <v>0</v>
      </c>
      <c r="L122" s="1">
        <f t="shared" si="31"/>
        <v>0</v>
      </c>
      <c r="M122" s="1">
        <f t="shared" si="32"/>
        <v>0</v>
      </c>
      <c r="N122" s="1">
        <v>5.73</v>
      </c>
      <c r="O122" s="1"/>
      <c r="P122" s="162">
        <v>1.39E-3</v>
      </c>
      <c r="Q122" s="158"/>
      <c r="R122" s="158">
        <v>1.39E-3</v>
      </c>
      <c r="S122" s="148">
        <f t="shared" si="33"/>
        <v>1E-3</v>
      </c>
      <c r="V122" s="162"/>
      <c r="Z122">
        <v>0</v>
      </c>
    </row>
    <row r="123" spans="1:26" ht="24.95" customHeight="1" x14ac:dyDescent="0.25">
      <c r="A123" s="166"/>
      <c r="B123" s="163" t="s">
        <v>265</v>
      </c>
      <c r="C123" s="167" t="s">
        <v>288</v>
      </c>
      <c r="D123" s="163" t="s">
        <v>289</v>
      </c>
      <c r="E123" s="163" t="s">
        <v>143</v>
      </c>
      <c r="F123" s="164">
        <v>2</v>
      </c>
      <c r="G123" s="165">
        <v>0</v>
      </c>
      <c r="H123" s="165">
        <v>0</v>
      </c>
      <c r="I123" s="165">
        <f t="shared" si="28"/>
        <v>0</v>
      </c>
      <c r="J123" s="163">
        <f t="shared" si="29"/>
        <v>9.98</v>
      </c>
      <c r="K123" s="1">
        <f t="shared" si="30"/>
        <v>0</v>
      </c>
      <c r="L123" s="1">
        <f t="shared" si="31"/>
        <v>0</v>
      </c>
      <c r="M123" s="1">
        <f t="shared" si="32"/>
        <v>0</v>
      </c>
      <c r="N123" s="1">
        <v>4.99</v>
      </c>
      <c r="O123" s="1"/>
      <c r="P123" s="162">
        <v>3.0000000000000004E-5</v>
      </c>
      <c r="Q123" s="158"/>
      <c r="R123" s="158">
        <v>3.0000000000000004E-5</v>
      </c>
      <c r="S123" s="148">
        <f t="shared" si="33"/>
        <v>0</v>
      </c>
      <c r="V123" s="162"/>
      <c r="Z123">
        <v>0</v>
      </c>
    </row>
    <row r="124" spans="1:26" ht="24.95" customHeight="1" x14ac:dyDescent="0.25">
      <c r="A124" s="166"/>
      <c r="B124" s="163" t="s">
        <v>268</v>
      </c>
      <c r="C124" s="167" t="s">
        <v>290</v>
      </c>
      <c r="D124" s="163" t="s">
        <v>291</v>
      </c>
      <c r="E124" s="163" t="s">
        <v>143</v>
      </c>
      <c r="F124" s="164">
        <v>2</v>
      </c>
      <c r="G124" s="165">
        <v>0</v>
      </c>
      <c r="H124" s="165">
        <v>0</v>
      </c>
      <c r="I124" s="165">
        <f t="shared" si="28"/>
        <v>0</v>
      </c>
      <c r="J124" s="163">
        <f t="shared" si="29"/>
        <v>11.72</v>
      </c>
      <c r="K124" s="1">
        <f t="shared" si="30"/>
        <v>0</v>
      </c>
      <c r="L124" s="1">
        <f t="shared" si="31"/>
        <v>0</v>
      </c>
      <c r="M124" s="1">
        <f t="shared" si="32"/>
        <v>0</v>
      </c>
      <c r="N124" s="1">
        <v>5.86</v>
      </c>
      <c r="O124" s="1"/>
      <c r="P124" s="162">
        <v>1.8799999999999999E-3</v>
      </c>
      <c r="Q124" s="158"/>
      <c r="R124" s="158">
        <v>1.8799999999999999E-3</v>
      </c>
      <c r="S124" s="148">
        <f t="shared" si="33"/>
        <v>4.0000000000000001E-3</v>
      </c>
      <c r="V124" s="162"/>
      <c r="Z124">
        <v>0</v>
      </c>
    </row>
    <row r="125" spans="1:26" ht="24.95" customHeight="1" x14ac:dyDescent="0.25">
      <c r="A125" s="166"/>
      <c r="B125" s="163" t="s">
        <v>265</v>
      </c>
      <c r="C125" s="167" t="s">
        <v>292</v>
      </c>
      <c r="D125" s="163" t="s">
        <v>293</v>
      </c>
      <c r="E125" s="163" t="s">
        <v>118</v>
      </c>
      <c r="F125" s="164">
        <v>0.51258999999999999</v>
      </c>
      <c r="G125" s="165">
        <v>0</v>
      </c>
      <c r="H125" s="165">
        <v>0</v>
      </c>
      <c r="I125" s="165">
        <f t="shared" si="28"/>
        <v>0</v>
      </c>
      <c r="J125" s="163">
        <f t="shared" si="29"/>
        <v>13.63</v>
      </c>
      <c r="K125" s="1">
        <f t="shared" si="30"/>
        <v>0</v>
      </c>
      <c r="L125" s="1">
        <f t="shared" si="31"/>
        <v>0</v>
      </c>
      <c r="M125" s="1">
        <f t="shared" si="32"/>
        <v>0</v>
      </c>
      <c r="N125" s="1">
        <v>26.59</v>
      </c>
      <c r="O125" s="1"/>
      <c r="P125" s="158"/>
      <c r="Q125" s="158"/>
      <c r="R125" s="158"/>
      <c r="S125" s="148"/>
      <c r="V125" s="162"/>
      <c r="Z125">
        <v>0</v>
      </c>
    </row>
    <row r="126" spans="1:26" x14ac:dyDescent="0.25">
      <c r="A126" s="148"/>
      <c r="B126" s="148"/>
      <c r="C126" s="148"/>
      <c r="D126" s="148" t="s">
        <v>75</v>
      </c>
      <c r="E126" s="148"/>
      <c r="F126" s="162"/>
      <c r="G126" s="151">
        <f>ROUND((SUM(L112:L125))/1,2)</f>
        <v>0</v>
      </c>
      <c r="H126" s="151">
        <f>ROUND((SUM(M112:M125))/1,2)</f>
        <v>0</v>
      </c>
      <c r="I126" s="151">
        <f>ROUND((SUM(I112:I125))/1,2)</f>
        <v>0</v>
      </c>
      <c r="J126" s="148"/>
      <c r="K126" s="148"/>
      <c r="L126" s="148">
        <f>ROUND((SUM(L112:L125))/1,2)</f>
        <v>0</v>
      </c>
      <c r="M126" s="148">
        <f>ROUND((SUM(M112:M125))/1,2)</f>
        <v>0</v>
      </c>
      <c r="N126" s="148"/>
      <c r="O126" s="148"/>
      <c r="P126" s="168"/>
      <c r="Q126" s="148"/>
      <c r="R126" s="148"/>
      <c r="S126" s="168">
        <f>ROUND((SUM(S112:S125))/1,2)</f>
        <v>0.51</v>
      </c>
      <c r="T126" s="145"/>
      <c r="U126" s="145"/>
      <c r="V126" s="2">
        <f>ROUND((SUM(V112:V125))/1,2)</f>
        <v>0</v>
      </c>
      <c r="W126" s="145"/>
      <c r="X126" s="145"/>
      <c r="Y126" s="145"/>
      <c r="Z126" s="145"/>
    </row>
    <row r="127" spans="1:26" x14ac:dyDescent="0.25">
      <c r="A127" s="1"/>
      <c r="B127" s="1"/>
      <c r="C127" s="1"/>
      <c r="D127" s="1"/>
      <c r="E127" s="1"/>
      <c r="F127" s="158"/>
      <c r="G127" s="141"/>
      <c r="H127" s="141"/>
      <c r="I127" s="141"/>
      <c r="J127" s="1"/>
      <c r="K127" s="1"/>
      <c r="L127" s="1"/>
      <c r="M127" s="1"/>
      <c r="N127" s="1"/>
      <c r="O127" s="1"/>
      <c r="P127" s="1"/>
      <c r="Q127" s="1"/>
      <c r="R127" s="1"/>
      <c r="S127" s="1"/>
      <c r="V127" s="1"/>
    </row>
    <row r="128" spans="1:26" x14ac:dyDescent="0.25">
      <c r="A128" s="148"/>
      <c r="B128" s="148"/>
      <c r="C128" s="148"/>
      <c r="D128" s="148" t="s">
        <v>76</v>
      </c>
      <c r="E128" s="148"/>
      <c r="F128" s="162"/>
      <c r="G128" s="149"/>
      <c r="H128" s="149"/>
      <c r="I128" s="149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5"/>
      <c r="U128" s="145"/>
      <c r="V128" s="148"/>
      <c r="W128" s="145"/>
      <c r="X128" s="145"/>
      <c r="Y128" s="145"/>
      <c r="Z128" s="145"/>
    </row>
    <row r="129" spans="1:26" ht="24.95" customHeight="1" x14ac:dyDescent="0.25">
      <c r="A129" s="166"/>
      <c r="B129" s="163" t="s">
        <v>107</v>
      </c>
      <c r="C129" s="167" t="s">
        <v>294</v>
      </c>
      <c r="D129" s="163" t="s">
        <v>295</v>
      </c>
      <c r="E129" s="163" t="s">
        <v>175</v>
      </c>
      <c r="F129" s="164">
        <v>18.975000000000001</v>
      </c>
      <c r="G129" s="165">
        <v>0</v>
      </c>
      <c r="H129" s="165">
        <v>0</v>
      </c>
      <c r="I129" s="165">
        <f>ROUND(F129*(G129+H129),2)</f>
        <v>0</v>
      </c>
      <c r="J129" s="163">
        <f>ROUND(F129*(N129),2)</f>
        <v>2846.25</v>
      </c>
      <c r="K129" s="1">
        <f>ROUND(F129*(O129),2)</f>
        <v>0</v>
      </c>
      <c r="L129" s="1">
        <f>ROUND(F129*(G129),2)</f>
        <v>0</v>
      </c>
      <c r="M129" s="1">
        <f>ROUND(F129*(H129),2)</f>
        <v>0</v>
      </c>
      <c r="N129" s="1">
        <v>150</v>
      </c>
      <c r="O129" s="1"/>
      <c r="P129" s="162">
        <v>0.02</v>
      </c>
      <c r="Q129" s="158"/>
      <c r="R129" s="158">
        <v>0.02</v>
      </c>
      <c r="S129" s="148">
        <f>ROUND(F129*(P129),3)</f>
        <v>0.38</v>
      </c>
      <c r="V129" s="162"/>
      <c r="Z129">
        <v>0</v>
      </c>
    </row>
    <row r="130" spans="1:26" ht="24.95" customHeight="1" x14ac:dyDescent="0.25">
      <c r="A130" s="166"/>
      <c r="B130" s="163" t="s">
        <v>107</v>
      </c>
      <c r="C130" s="167" t="s">
        <v>296</v>
      </c>
      <c r="D130" s="163" t="s">
        <v>297</v>
      </c>
      <c r="E130" s="163" t="s">
        <v>126</v>
      </c>
      <c r="F130" s="164">
        <v>2.0249999999999999</v>
      </c>
      <c r="G130" s="165">
        <v>0</v>
      </c>
      <c r="H130" s="165">
        <v>0</v>
      </c>
      <c r="I130" s="165">
        <f>ROUND(F130*(G130+H130),2)</f>
        <v>0</v>
      </c>
      <c r="J130" s="163">
        <f>ROUND(F130*(N130),2)</f>
        <v>1468.13</v>
      </c>
      <c r="K130" s="1">
        <f>ROUND(F130*(O130),2)</f>
        <v>0</v>
      </c>
      <c r="L130" s="1">
        <f>ROUND(F130*(G130),2)</f>
        <v>0</v>
      </c>
      <c r="M130" s="1">
        <f>ROUND(F130*(H130),2)</f>
        <v>0</v>
      </c>
      <c r="N130" s="1">
        <v>725</v>
      </c>
      <c r="O130" s="1"/>
      <c r="P130" s="162">
        <v>0.02</v>
      </c>
      <c r="Q130" s="158"/>
      <c r="R130" s="158">
        <v>0.02</v>
      </c>
      <c r="S130" s="148">
        <f>ROUND(F130*(P130),3)</f>
        <v>4.1000000000000002E-2</v>
      </c>
      <c r="V130" s="162"/>
      <c r="Z130">
        <v>0</v>
      </c>
    </row>
    <row r="131" spans="1:26" ht="24.95" customHeight="1" x14ac:dyDescent="0.25">
      <c r="A131" s="166"/>
      <c r="B131" s="163" t="s">
        <v>107</v>
      </c>
      <c r="C131" s="167" t="s">
        <v>298</v>
      </c>
      <c r="D131" s="163" t="s">
        <v>299</v>
      </c>
      <c r="E131" s="163" t="s">
        <v>175</v>
      </c>
      <c r="F131" s="164">
        <v>6.44</v>
      </c>
      <c r="G131" s="165">
        <v>0</v>
      </c>
      <c r="H131" s="165">
        <v>0</v>
      </c>
      <c r="I131" s="165">
        <f>ROUND(F131*(G131+H131),2)</f>
        <v>0</v>
      </c>
      <c r="J131" s="163">
        <f>ROUND(F131*(N131),2)</f>
        <v>96.6</v>
      </c>
      <c r="K131" s="1">
        <f>ROUND(F131*(O131),2)</f>
        <v>0</v>
      </c>
      <c r="L131" s="1">
        <f>ROUND(F131*(G131),2)</f>
        <v>0</v>
      </c>
      <c r="M131" s="1">
        <f>ROUND(F131*(H131),2)</f>
        <v>0</v>
      </c>
      <c r="N131" s="1">
        <v>15</v>
      </c>
      <c r="O131" s="1"/>
      <c r="P131" s="158"/>
      <c r="Q131" s="158"/>
      <c r="R131" s="158"/>
      <c r="S131" s="148"/>
      <c r="V131" s="162"/>
      <c r="Z131">
        <v>0</v>
      </c>
    </row>
    <row r="132" spans="1:26" ht="24.95" customHeight="1" x14ac:dyDescent="0.25">
      <c r="A132" s="166"/>
      <c r="B132" s="163" t="s">
        <v>268</v>
      </c>
      <c r="C132" s="167" t="s">
        <v>300</v>
      </c>
      <c r="D132" s="163" t="s">
        <v>301</v>
      </c>
      <c r="E132" s="163" t="s">
        <v>143</v>
      </c>
      <c r="F132" s="164">
        <v>1</v>
      </c>
      <c r="G132" s="165">
        <v>0</v>
      </c>
      <c r="H132" s="165">
        <v>0</v>
      </c>
      <c r="I132" s="165">
        <f>ROUND(F132*(G132+H132),2)</f>
        <v>0</v>
      </c>
      <c r="J132" s="163">
        <f>ROUND(F132*(N132),2)</f>
        <v>1090</v>
      </c>
      <c r="K132" s="1">
        <f>ROUND(F132*(O132),2)</f>
        <v>0</v>
      </c>
      <c r="L132" s="1">
        <f>ROUND(F132*(G132),2)</f>
        <v>0</v>
      </c>
      <c r="M132" s="1">
        <f>ROUND(F132*(H132),2)</f>
        <v>0</v>
      </c>
      <c r="N132" s="1">
        <v>1090</v>
      </c>
      <c r="O132" s="1"/>
      <c r="P132" s="162">
        <v>5.3879999999999997E-2</v>
      </c>
      <c r="Q132" s="158"/>
      <c r="R132" s="158">
        <v>5.3879999999999997E-2</v>
      </c>
      <c r="S132" s="148">
        <f>ROUND(F132*(P132),3)</f>
        <v>5.3999999999999999E-2</v>
      </c>
      <c r="V132" s="162"/>
      <c r="Z132">
        <v>0</v>
      </c>
    </row>
    <row r="133" spans="1:26" ht="24.95" customHeight="1" x14ac:dyDescent="0.25">
      <c r="A133" s="166"/>
      <c r="B133" s="163" t="s">
        <v>302</v>
      </c>
      <c r="C133" s="167" t="s">
        <v>303</v>
      </c>
      <c r="D133" s="163" t="s">
        <v>304</v>
      </c>
      <c r="E133" s="163" t="s">
        <v>118</v>
      </c>
      <c r="F133" s="164">
        <v>0.47388000000000002</v>
      </c>
      <c r="G133" s="165">
        <v>0</v>
      </c>
      <c r="H133" s="165">
        <v>0</v>
      </c>
      <c r="I133" s="165">
        <f>ROUND(F133*(G133+H133),2)</f>
        <v>0</v>
      </c>
      <c r="J133" s="163">
        <f>ROUND(F133*(N133),2)</f>
        <v>18.77</v>
      </c>
      <c r="K133" s="1">
        <f>ROUND(F133*(O133),2)</f>
        <v>0</v>
      </c>
      <c r="L133" s="1">
        <f>ROUND(F133*(G133),2)</f>
        <v>0</v>
      </c>
      <c r="M133" s="1">
        <f>ROUND(F133*(H133),2)</f>
        <v>0</v>
      </c>
      <c r="N133" s="1">
        <v>39.6</v>
      </c>
      <c r="O133" s="1"/>
      <c r="P133" s="158"/>
      <c r="Q133" s="158"/>
      <c r="R133" s="158"/>
      <c r="S133" s="148"/>
      <c r="V133" s="162"/>
      <c r="Z133">
        <v>0</v>
      </c>
    </row>
    <row r="134" spans="1:26" x14ac:dyDescent="0.25">
      <c r="A134" s="148"/>
      <c r="B134" s="148"/>
      <c r="C134" s="148"/>
      <c r="D134" s="148" t="s">
        <v>76</v>
      </c>
      <c r="E134" s="148"/>
      <c r="F134" s="162"/>
      <c r="G134" s="151">
        <f>ROUND((SUM(L128:L133))/1,2)</f>
        <v>0</v>
      </c>
      <c r="H134" s="151">
        <f>ROUND((SUM(M128:M133))/1,2)</f>
        <v>0</v>
      </c>
      <c r="I134" s="151">
        <f>ROUND((SUM(I128:I133))/1,2)</f>
        <v>0</v>
      </c>
      <c r="J134" s="148"/>
      <c r="K134" s="148"/>
      <c r="L134" s="148">
        <f>ROUND((SUM(L128:L133))/1,2)</f>
        <v>0</v>
      </c>
      <c r="M134" s="148">
        <f>ROUND((SUM(M128:M133))/1,2)</f>
        <v>0</v>
      </c>
      <c r="N134" s="148"/>
      <c r="O134" s="148"/>
      <c r="P134" s="168"/>
      <c r="Q134" s="148"/>
      <c r="R134" s="148"/>
      <c r="S134" s="168">
        <f>ROUND((SUM(S128:S133))/1,2)</f>
        <v>0.48</v>
      </c>
      <c r="T134" s="145"/>
      <c r="U134" s="145"/>
      <c r="V134" s="2">
        <f>ROUND((SUM(V128:V133))/1,2)</f>
        <v>0</v>
      </c>
      <c r="W134" s="145"/>
      <c r="X134" s="145"/>
      <c r="Y134" s="145"/>
      <c r="Z134" s="145"/>
    </row>
    <row r="135" spans="1:26" x14ac:dyDescent="0.25">
      <c r="A135" s="1"/>
      <c r="B135" s="1"/>
      <c r="C135" s="1"/>
      <c r="D135" s="1"/>
      <c r="E135" s="1"/>
      <c r="F135" s="158"/>
      <c r="G135" s="141"/>
      <c r="H135" s="141"/>
      <c r="I135" s="141"/>
      <c r="J135" s="1"/>
      <c r="K135" s="1"/>
      <c r="L135" s="1"/>
      <c r="M135" s="1"/>
      <c r="N135" s="1"/>
      <c r="O135" s="1"/>
      <c r="P135" s="1"/>
      <c r="Q135" s="1"/>
      <c r="R135" s="1"/>
      <c r="S135" s="1"/>
      <c r="V135" s="1"/>
    </row>
    <row r="136" spans="1:26" x14ac:dyDescent="0.25">
      <c r="A136" s="148"/>
      <c r="B136" s="148"/>
      <c r="C136" s="148"/>
      <c r="D136" s="148" t="s">
        <v>77</v>
      </c>
      <c r="E136" s="148"/>
      <c r="F136" s="162"/>
      <c r="G136" s="149"/>
      <c r="H136" s="149"/>
      <c r="I136" s="149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5"/>
      <c r="U136" s="145"/>
      <c r="V136" s="148"/>
      <c r="W136" s="145"/>
      <c r="X136" s="145"/>
      <c r="Y136" s="145"/>
      <c r="Z136" s="145"/>
    </row>
    <row r="137" spans="1:26" ht="24.95" customHeight="1" x14ac:dyDescent="0.25">
      <c r="A137" s="166"/>
      <c r="B137" s="163" t="s">
        <v>305</v>
      </c>
      <c r="C137" s="167" t="s">
        <v>306</v>
      </c>
      <c r="D137" s="163" t="s">
        <v>307</v>
      </c>
      <c r="E137" s="163" t="s">
        <v>175</v>
      </c>
      <c r="F137" s="164">
        <v>28.09</v>
      </c>
      <c r="G137" s="165">
        <v>0</v>
      </c>
      <c r="H137" s="165">
        <v>0</v>
      </c>
      <c r="I137" s="165">
        <f>ROUND(F137*(G137+H137),2)</f>
        <v>0</v>
      </c>
      <c r="J137" s="163">
        <f>ROUND(F137*(N137),2)</f>
        <v>53.37</v>
      </c>
      <c r="K137" s="1">
        <f>ROUND(F137*(O137),2)</f>
        <v>0</v>
      </c>
      <c r="L137" s="1">
        <f>ROUND(F137*(G137),2)</f>
        <v>0</v>
      </c>
      <c r="M137" s="1">
        <f>ROUND(F137*(H137),2)</f>
        <v>0</v>
      </c>
      <c r="N137" s="1">
        <v>1.9</v>
      </c>
      <c r="O137" s="1"/>
      <c r="P137" s="162">
        <v>6.0999999999999997E-4</v>
      </c>
      <c r="Q137" s="158"/>
      <c r="R137" s="158">
        <v>6.0999999999999997E-4</v>
      </c>
      <c r="S137" s="148">
        <f>ROUND(F137*(P137),3)</f>
        <v>1.7000000000000001E-2</v>
      </c>
      <c r="V137" s="162"/>
      <c r="Z137">
        <v>0</v>
      </c>
    </row>
    <row r="138" spans="1:26" ht="35.1" customHeight="1" x14ac:dyDescent="0.25">
      <c r="A138" s="166"/>
      <c r="B138" s="163" t="s">
        <v>305</v>
      </c>
      <c r="C138" s="167" t="s">
        <v>308</v>
      </c>
      <c r="D138" s="163" t="s">
        <v>309</v>
      </c>
      <c r="E138" s="163" t="s">
        <v>126</v>
      </c>
      <c r="F138" s="164">
        <v>30.29</v>
      </c>
      <c r="G138" s="165">
        <v>0</v>
      </c>
      <c r="H138" s="165">
        <v>0</v>
      </c>
      <c r="I138" s="165">
        <f>ROUND(F138*(G138+H138),2)</f>
        <v>0</v>
      </c>
      <c r="J138" s="163">
        <f>ROUND(F138*(N138),2)</f>
        <v>520.99</v>
      </c>
      <c r="K138" s="1">
        <f>ROUND(F138*(O138),2)</f>
        <v>0</v>
      </c>
      <c r="L138" s="1">
        <f>ROUND(F138*(G138),2)</f>
        <v>0</v>
      </c>
      <c r="M138" s="1">
        <f>ROUND(F138*(H138),2)</f>
        <v>0</v>
      </c>
      <c r="N138" s="1">
        <v>17.2</v>
      </c>
      <c r="O138" s="1"/>
      <c r="P138" s="162">
        <v>4.7200000000000002E-3</v>
      </c>
      <c r="Q138" s="158"/>
      <c r="R138" s="158">
        <v>4.7200000000000002E-3</v>
      </c>
      <c r="S138" s="148">
        <f>ROUND(F138*(P138),3)</f>
        <v>0.14299999999999999</v>
      </c>
      <c r="V138" s="162"/>
      <c r="Z138">
        <v>0</v>
      </c>
    </row>
    <row r="139" spans="1:26" ht="35.1" customHeight="1" x14ac:dyDescent="0.25">
      <c r="A139" s="166"/>
      <c r="B139" s="163" t="s">
        <v>305</v>
      </c>
      <c r="C139" s="167" t="s">
        <v>310</v>
      </c>
      <c r="D139" s="163" t="s">
        <v>311</v>
      </c>
      <c r="E139" s="163" t="s">
        <v>126</v>
      </c>
      <c r="F139" s="164">
        <v>21.74</v>
      </c>
      <c r="G139" s="165">
        <v>0</v>
      </c>
      <c r="H139" s="165">
        <v>0</v>
      </c>
      <c r="I139" s="165">
        <f>ROUND(F139*(G139+H139),2)</f>
        <v>0</v>
      </c>
      <c r="J139" s="163">
        <f>ROUND(F139*(N139),2)</f>
        <v>395.67</v>
      </c>
      <c r="K139" s="1">
        <f>ROUND(F139*(O139),2)</f>
        <v>0</v>
      </c>
      <c r="L139" s="1">
        <f>ROUND(F139*(G139),2)</f>
        <v>0</v>
      </c>
      <c r="M139" s="1">
        <f>ROUND(F139*(H139),2)</f>
        <v>0</v>
      </c>
      <c r="N139" s="1">
        <v>18.2</v>
      </c>
      <c r="O139" s="1"/>
      <c r="P139" s="162">
        <v>4.7200000000000002E-3</v>
      </c>
      <c r="Q139" s="158"/>
      <c r="R139" s="158">
        <v>4.7200000000000002E-3</v>
      </c>
      <c r="S139" s="148">
        <f>ROUND(F139*(P139),3)</f>
        <v>0.10299999999999999</v>
      </c>
      <c r="V139" s="162"/>
      <c r="Z139">
        <v>0</v>
      </c>
    </row>
    <row r="140" spans="1:26" ht="24.95" customHeight="1" x14ac:dyDescent="0.25">
      <c r="A140" s="166"/>
      <c r="B140" s="163" t="s">
        <v>152</v>
      </c>
      <c r="C140" s="167" t="s">
        <v>312</v>
      </c>
      <c r="D140" s="163" t="s">
        <v>313</v>
      </c>
      <c r="E140" s="163" t="s">
        <v>126</v>
      </c>
      <c r="F140" s="164">
        <v>54.18</v>
      </c>
      <c r="G140" s="165">
        <v>0</v>
      </c>
      <c r="H140" s="165">
        <v>0</v>
      </c>
      <c r="I140" s="165">
        <f>ROUND(F140*(G140+H140),2)</f>
        <v>0</v>
      </c>
      <c r="J140" s="163">
        <f>ROUND(F140*(N140),2)</f>
        <v>1003.41</v>
      </c>
      <c r="K140" s="1">
        <f>ROUND(F140*(O140),2)</f>
        <v>0</v>
      </c>
      <c r="L140" s="1">
        <f>ROUND(F140*(G140),2)</f>
        <v>0</v>
      </c>
      <c r="M140" s="1">
        <f>ROUND(F140*(H140),2)</f>
        <v>0</v>
      </c>
      <c r="N140" s="1">
        <v>18.52</v>
      </c>
      <c r="O140" s="1"/>
      <c r="P140" s="162">
        <v>0.02</v>
      </c>
      <c r="Q140" s="158"/>
      <c r="R140" s="158">
        <v>0.02</v>
      </c>
      <c r="S140" s="148">
        <f>ROUND(F140*(P140),3)</f>
        <v>1.0840000000000001</v>
      </c>
      <c r="V140" s="162"/>
      <c r="Z140">
        <v>0</v>
      </c>
    </row>
    <row r="141" spans="1:26" ht="24.95" customHeight="1" x14ac:dyDescent="0.25">
      <c r="A141" s="166"/>
      <c r="B141" s="163" t="s">
        <v>305</v>
      </c>
      <c r="C141" s="167" t="s">
        <v>314</v>
      </c>
      <c r="D141" s="163" t="s">
        <v>315</v>
      </c>
      <c r="E141" s="163" t="s">
        <v>118</v>
      </c>
      <c r="F141" s="164">
        <v>1.3463165000000001</v>
      </c>
      <c r="G141" s="165">
        <v>0</v>
      </c>
      <c r="H141" s="165">
        <v>0</v>
      </c>
      <c r="I141" s="165">
        <f>ROUND(F141*(G141+H141),2)</f>
        <v>0</v>
      </c>
      <c r="J141" s="163">
        <f>ROUND(F141*(N141),2)</f>
        <v>25.89</v>
      </c>
      <c r="K141" s="1">
        <f>ROUND(F141*(O141),2)</f>
        <v>0</v>
      </c>
      <c r="L141" s="1">
        <f>ROUND(F141*(G141),2)</f>
        <v>0</v>
      </c>
      <c r="M141" s="1">
        <f>ROUND(F141*(H141),2)</f>
        <v>0</v>
      </c>
      <c r="N141" s="1">
        <v>19.23</v>
      </c>
      <c r="O141" s="1"/>
      <c r="P141" s="158"/>
      <c r="Q141" s="158"/>
      <c r="R141" s="158"/>
      <c r="S141" s="148"/>
      <c r="V141" s="162"/>
      <c r="Z141">
        <v>0</v>
      </c>
    </row>
    <row r="142" spans="1:26" x14ac:dyDescent="0.25">
      <c r="A142" s="148"/>
      <c r="B142" s="148"/>
      <c r="C142" s="148"/>
      <c r="D142" s="148" t="s">
        <v>77</v>
      </c>
      <c r="E142" s="148"/>
      <c r="F142" s="162"/>
      <c r="G142" s="151">
        <f>ROUND((SUM(L136:L141))/1,2)</f>
        <v>0</v>
      </c>
      <c r="H142" s="151">
        <f>ROUND((SUM(M136:M141))/1,2)</f>
        <v>0</v>
      </c>
      <c r="I142" s="151">
        <f>ROUND((SUM(I136:I141))/1,2)</f>
        <v>0</v>
      </c>
      <c r="J142" s="148"/>
      <c r="K142" s="148"/>
      <c r="L142" s="148">
        <f>ROUND((SUM(L136:L141))/1,2)</f>
        <v>0</v>
      </c>
      <c r="M142" s="148">
        <f>ROUND((SUM(M136:M141))/1,2)</f>
        <v>0</v>
      </c>
      <c r="N142" s="148"/>
      <c r="O142" s="148"/>
      <c r="P142" s="168"/>
      <c r="Q142" s="148"/>
      <c r="R142" s="148"/>
      <c r="S142" s="168">
        <f>ROUND((SUM(S136:S141))/1,2)</f>
        <v>1.35</v>
      </c>
      <c r="T142" s="145"/>
      <c r="U142" s="145"/>
      <c r="V142" s="2">
        <f>ROUND((SUM(V136:V141))/1,2)</f>
        <v>0</v>
      </c>
      <c r="W142" s="145"/>
      <c r="X142" s="145"/>
      <c r="Y142" s="145"/>
      <c r="Z142" s="145"/>
    </row>
    <row r="143" spans="1:26" x14ac:dyDescent="0.25">
      <c r="A143" s="1"/>
      <c r="B143" s="1"/>
      <c r="C143" s="1"/>
      <c r="D143" s="1"/>
      <c r="E143" s="1"/>
      <c r="F143" s="158"/>
      <c r="G143" s="141"/>
      <c r="H143" s="141"/>
      <c r="I143" s="141"/>
      <c r="J143" s="1"/>
      <c r="K143" s="1"/>
      <c r="L143" s="1"/>
      <c r="M143" s="1"/>
      <c r="N143" s="1"/>
      <c r="O143" s="1"/>
      <c r="P143" s="1"/>
      <c r="Q143" s="1"/>
      <c r="R143" s="1"/>
      <c r="S143" s="1"/>
      <c r="V143" s="1"/>
    </row>
    <row r="144" spans="1:26" x14ac:dyDescent="0.25">
      <c r="A144" s="148"/>
      <c r="B144" s="148"/>
      <c r="C144" s="148"/>
      <c r="D144" s="148" t="s">
        <v>78</v>
      </c>
      <c r="E144" s="148"/>
      <c r="F144" s="162"/>
      <c r="G144" s="149"/>
      <c r="H144" s="149"/>
      <c r="I144" s="149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5"/>
      <c r="U144" s="145"/>
      <c r="V144" s="148"/>
      <c r="W144" s="145"/>
      <c r="X144" s="145"/>
      <c r="Y144" s="145"/>
      <c r="Z144" s="145"/>
    </row>
    <row r="145" spans="1:26" ht="24.95" customHeight="1" x14ac:dyDescent="0.25">
      <c r="A145" s="166"/>
      <c r="B145" s="163" t="s">
        <v>316</v>
      </c>
      <c r="C145" s="167" t="s">
        <v>317</v>
      </c>
      <c r="D145" s="163" t="s">
        <v>318</v>
      </c>
      <c r="E145" s="163" t="s">
        <v>175</v>
      </c>
      <c r="F145" s="164">
        <v>116.614</v>
      </c>
      <c r="G145" s="165">
        <v>0</v>
      </c>
      <c r="H145" s="165">
        <v>0</v>
      </c>
      <c r="I145" s="165">
        <f t="shared" ref="I145:I154" si="34">ROUND(F145*(G145+H145),2)</f>
        <v>0</v>
      </c>
      <c r="J145" s="163">
        <f t="shared" ref="J145:J154" si="35">ROUND(F145*(N145),2)</f>
        <v>41.98</v>
      </c>
      <c r="K145" s="1">
        <f t="shared" ref="K145:K154" si="36">ROUND(F145*(O145),2)</f>
        <v>0</v>
      </c>
      <c r="L145" s="1">
        <f t="shared" ref="L145:L154" si="37">ROUND(F145*(G145),2)</f>
        <v>0</v>
      </c>
      <c r="M145" s="1">
        <f t="shared" ref="M145:M154" si="38">ROUND(F145*(H145),2)</f>
        <v>0</v>
      </c>
      <c r="N145" s="1">
        <v>0.36</v>
      </c>
      <c r="O145" s="1"/>
      <c r="P145" s="158"/>
      <c r="Q145" s="158"/>
      <c r="R145" s="158"/>
      <c r="S145" s="148"/>
      <c r="V145" s="162"/>
      <c r="Z145">
        <v>0</v>
      </c>
    </row>
    <row r="146" spans="1:26" ht="24.95" customHeight="1" x14ac:dyDescent="0.25">
      <c r="A146" s="166"/>
      <c r="B146" s="163" t="s">
        <v>319</v>
      </c>
      <c r="C146" s="167" t="s">
        <v>320</v>
      </c>
      <c r="D146" s="163" t="s">
        <v>321</v>
      </c>
      <c r="E146" s="163" t="s">
        <v>175</v>
      </c>
      <c r="F146" s="164">
        <v>93.953999999999994</v>
      </c>
      <c r="G146" s="165">
        <v>0</v>
      </c>
      <c r="H146" s="165">
        <v>0</v>
      </c>
      <c r="I146" s="165">
        <f t="shared" si="34"/>
        <v>0</v>
      </c>
      <c r="J146" s="163">
        <f t="shared" si="35"/>
        <v>51.67</v>
      </c>
      <c r="K146" s="1">
        <f t="shared" si="36"/>
        <v>0</v>
      </c>
      <c r="L146" s="1">
        <f t="shared" si="37"/>
        <v>0</v>
      </c>
      <c r="M146" s="1">
        <f t="shared" si="38"/>
        <v>0</v>
      </c>
      <c r="N146" s="1">
        <v>0.55000000000000004</v>
      </c>
      <c r="O146" s="1"/>
      <c r="P146" s="162">
        <v>1.0000000000000001E-5</v>
      </c>
      <c r="Q146" s="158"/>
      <c r="R146" s="158">
        <v>1.0000000000000001E-5</v>
      </c>
      <c r="S146" s="148">
        <f>ROUND(F146*(P146),3)</f>
        <v>1E-3</v>
      </c>
      <c r="V146" s="162"/>
      <c r="Z146">
        <v>0</v>
      </c>
    </row>
    <row r="147" spans="1:26" ht="24.95" customHeight="1" x14ac:dyDescent="0.25">
      <c r="A147" s="166"/>
      <c r="B147" s="163" t="s">
        <v>107</v>
      </c>
      <c r="C147" s="167" t="s">
        <v>322</v>
      </c>
      <c r="D147" s="163" t="s">
        <v>323</v>
      </c>
      <c r="E147" s="163" t="s">
        <v>175</v>
      </c>
      <c r="F147" s="164">
        <v>98.65</v>
      </c>
      <c r="G147" s="165">
        <v>0</v>
      </c>
      <c r="H147" s="165">
        <v>0</v>
      </c>
      <c r="I147" s="165">
        <f t="shared" si="34"/>
        <v>0</v>
      </c>
      <c r="J147" s="163">
        <f t="shared" si="35"/>
        <v>320.61</v>
      </c>
      <c r="K147" s="1">
        <f t="shared" si="36"/>
        <v>0</v>
      </c>
      <c r="L147" s="1">
        <f t="shared" si="37"/>
        <v>0</v>
      </c>
      <c r="M147" s="1">
        <f t="shared" si="38"/>
        <v>0</v>
      </c>
      <c r="N147" s="1">
        <v>3.25</v>
      </c>
      <c r="O147" s="1"/>
      <c r="P147" s="158"/>
      <c r="Q147" s="158"/>
      <c r="R147" s="158"/>
      <c r="S147" s="148"/>
      <c r="V147" s="162"/>
      <c r="Z147">
        <v>0</v>
      </c>
    </row>
    <row r="148" spans="1:26" ht="24.95" customHeight="1" x14ac:dyDescent="0.25">
      <c r="A148" s="166"/>
      <c r="B148" s="163" t="s">
        <v>316</v>
      </c>
      <c r="C148" s="167" t="s">
        <v>324</v>
      </c>
      <c r="D148" s="163" t="s">
        <v>325</v>
      </c>
      <c r="E148" s="163" t="s">
        <v>126</v>
      </c>
      <c r="F148" s="164">
        <v>115.48</v>
      </c>
      <c r="G148" s="165">
        <v>0</v>
      </c>
      <c r="H148" s="165">
        <v>0</v>
      </c>
      <c r="I148" s="165">
        <f t="shared" si="34"/>
        <v>0</v>
      </c>
      <c r="J148" s="163">
        <f t="shared" si="35"/>
        <v>304.87</v>
      </c>
      <c r="K148" s="1">
        <f t="shared" si="36"/>
        <v>0</v>
      </c>
      <c r="L148" s="1">
        <f t="shared" si="37"/>
        <v>0</v>
      </c>
      <c r="M148" s="1">
        <f t="shared" si="38"/>
        <v>0</v>
      </c>
      <c r="N148" s="1">
        <v>2.64</v>
      </c>
      <c r="O148" s="1"/>
      <c r="P148" s="158"/>
      <c r="Q148" s="158"/>
      <c r="R148" s="158"/>
      <c r="S148" s="148"/>
      <c r="V148" s="162">
        <f>ROUND(F148*(X148),3)</f>
        <v>0.115</v>
      </c>
      <c r="X148">
        <v>1E-3</v>
      </c>
      <c r="Z148">
        <v>0</v>
      </c>
    </row>
    <row r="149" spans="1:26" ht="24.95" customHeight="1" x14ac:dyDescent="0.25">
      <c r="A149" s="166"/>
      <c r="B149" s="163" t="s">
        <v>319</v>
      </c>
      <c r="C149" s="167" t="s">
        <v>326</v>
      </c>
      <c r="D149" s="163" t="s">
        <v>327</v>
      </c>
      <c r="E149" s="163" t="s">
        <v>126</v>
      </c>
      <c r="F149" s="164">
        <v>95.26</v>
      </c>
      <c r="G149" s="165">
        <v>0</v>
      </c>
      <c r="H149" s="165">
        <v>0</v>
      </c>
      <c r="I149" s="165">
        <f t="shared" si="34"/>
        <v>0</v>
      </c>
      <c r="J149" s="163">
        <f t="shared" si="35"/>
        <v>449.63</v>
      </c>
      <c r="K149" s="1">
        <f t="shared" si="36"/>
        <v>0</v>
      </c>
      <c r="L149" s="1">
        <f t="shared" si="37"/>
        <v>0</v>
      </c>
      <c r="M149" s="1">
        <f t="shared" si="38"/>
        <v>0</v>
      </c>
      <c r="N149" s="1">
        <v>4.72</v>
      </c>
      <c r="O149" s="1"/>
      <c r="P149" s="162">
        <v>2.3000000000000001E-4</v>
      </c>
      <c r="Q149" s="158"/>
      <c r="R149" s="158">
        <v>2.3000000000000001E-4</v>
      </c>
      <c r="S149" s="148">
        <f>ROUND(F149*(P149),3)</f>
        <v>2.1999999999999999E-2</v>
      </c>
      <c r="V149" s="162"/>
      <c r="Z149">
        <v>0</v>
      </c>
    </row>
    <row r="150" spans="1:26" ht="24.95" customHeight="1" x14ac:dyDescent="0.25">
      <c r="A150" s="166"/>
      <c r="B150" s="163" t="s">
        <v>328</v>
      </c>
      <c r="C150" s="167" t="s">
        <v>329</v>
      </c>
      <c r="D150" s="163" t="s">
        <v>330</v>
      </c>
      <c r="E150" s="163" t="s">
        <v>126</v>
      </c>
      <c r="F150" s="164">
        <v>113.35899999999999</v>
      </c>
      <c r="G150" s="165">
        <v>0</v>
      </c>
      <c r="H150" s="165">
        <v>0</v>
      </c>
      <c r="I150" s="165">
        <f t="shared" si="34"/>
        <v>0</v>
      </c>
      <c r="J150" s="163">
        <f t="shared" si="35"/>
        <v>1407.92</v>
      </c>
      <c r="K150" s="1">
        <f t="shared" si="36"/>
        <v>0</v>
      </c>
      <c r="L150" s="1">
        <f t="shared" si="37"/>
        <v>0</v>
      </c>
      <c r="M150" s="1">
        <f t="shared" si="38"/>
        <v>0</v>
      </c>
      <c r="N150" s="1">
        <v>12.42</v>
      </c>
      <c r="O150" s="1"/>
      <c r="P150" s="162">
        <v>3.5999999999999999E-3</v>
      </c>
      <c r="Q150" s="158"/>
      <c r="R150" s="158">
        <v>3.5999999999999999E-3</v>
      </c>
      <c r="S150" s="148">
        <f>ROUND(F150*(P150),3)</f>
        <v>0.40799999999999997</v>
      </c>
      <c r="V150" s="162"/>
      <c r="Z150">
        <v>0</v>
      </c>
    </row>
    <row r="151" spans="1:26" ht="24.95" customHeight="1" x14ac:dyDescent="0.25">
      <c r="A151" s="166"/>
      <c r="B151" s="163" t="s">
        <v>319</v>
      </c>
      <c r="C151" s="167" t="s">
        <v>331</v>
      </c>
      <c r="D151" s="163" t="s">
        <v>332</v>
      </c>
      <c r="E151" s="163" t="s">
        <v>126</v>
      </c>
      <c r="F151" s="164">
        <v>95.26</v>
      </c>
      <c r="G151" s="165">
        <v>0</v>
      </c>
      <c r="H151" s="165">
        <v>0</v>
      </c>
      <c r="I151" s="165">
        <f t="shared" si="34"/>
        <v>0</v>
      </c>
      <c r="J151" s="163">
        <f t="shared" si="35"/>
        <v>782.08</v>
      </c>
      <c r="K151" s="1">
        <f t="shared" si="36"/>
        <v>0</v>
      </c>
      <c r="L151" s="1">
        <f t="shared" si="37"/>
        <v>0</v>
      </c>
      <c r="M151" s="1">
        <f t="shared" si="38"/>
        <v>0</v>
      </c>
      <c r="N151" s="1">
        <v>8.2100000000000009</v>
      </c>
      <c r="O151" s="1"/>
      <c r="P151" s="162">
        <v>5.3499999999999997E-3</v>
      </c>
      <c r="Q151" s="158"/>
      <c r="R151" s="158">
        <v>5.3499999999999997E-3</v>
      </c>
      <c r="S151" s="148">
        <f>ROUND(F151*(P151),3)</f>
        <v>0.51</v>
      </c>
      <c r="V151" s="162"/>
      <c r="Z151">
        <v>0</v>
      </c>
    </row>
    <row r="152" spans="1:26" ht="24.95" customHeight="1" x14ac:dyDescent="0.25">
      <c r="A152" s="166"/>
      <c r="B152" s="163" t="s">
        <v>319</v>
      </c>
      <c r="C152" s="167" t="s">
        <v>333</v>
      </c>
      <c r="D152" s="163" t="s">
        <v>334</v>
      </c>
      <c r="E152" s="163" t="s">
        <v>175</v>
      </c>
      <c r="F152" s="164">
        <v>94.1</v>
      </c>
      <c r="G152" s="165">
        <v>0</v>
      </c>
      <c r="H152" s="165">
        <v>0</v>
      </c>
      <c r="I152" s="165">
        <f t="shared" si="34"/>
        <v>0</v>
      </c>
      <c r="J152" s="163">
        <f t="shared" si="35"/>
        <v>63.05</v>
      </c>
      <c r="K152" s="1">
        <f t="shared" si="36"/>
        <v>0</v>
      </c>
      <c r="L152" s="1">
        <f t="shared" si="37"/>
        <v>0</v>
      </c>
      <c r="M152" s="1">
        <f t="shared" si="38"/>
        <v>0</v>
      </c>
      <c r="N152" s="1">
        <v>0.67</v>
      </c>
      <c r="O152" s="1"/>
      <c r="P152" s="162">
        <v>3.0000000000000001E-5</v>
      </c>
      <c r="Q152" s="158"/>
      <c r="R152" s="158">
        <v>3.0000000000000001E-5</v>
      </c>
      <c r="S152" s="148">
        <f>ROUND(F152*(P152),3)</f>
        <v>3.0000000000000001E-3</v>
      </c>
      <c r="V152" s="162"/>
      <c r="Z152">
        <v>0</v>
      </c>
    </row>
    <row r="153" spans="1:26" ht="24.95" customHeight="1" x14ac:dyDescent="0.25">
      <c r="A153" s="166"/>
      <c r="B153" s="163" t="s">
        <v>328</v>
      </c>
      <c r="C153" s="167" t="s">
        <v>335</v>
      </c>
      <c r="D153" s="163" t="s">
        <v>336</v>
      </c>
      <c r="E153" s="163" t="s">
        <v>337</v>
      </c>
      <c r="F153" s="164">
        <v>0.94099999999999995</v>
      </c>
      <c r="G153" s="165">
        <v>0</v>
      </c>
      <c r="H153" s="165">
        <v>0</v>
      </c>
      <c r="I153" s="165">
        <f t="shared" si="34"/>
        <v>0</v>
      </c>
      <c r="J153" s="163">
        <f t="shared" si="35"/>
        <v>2.19</v>
      </c>
      <c r="K153" s="1">
        <f t="shared" si="36"/>
        <v>0</v>
      </c>
      <c r="L153" s="1">
        <f t="shared" si="37"/>
        <v>0</v>
      </c>
      <c r="M153" s="1">
        <f t="shared" si="38"/>
        <v>0</v>
      </c>
      <c r="N153" s="1">
        <v>2.33</v>
      </c>
      <c r="O153" s="1"/>
      <c r="P153" s="162">
        <v>1E-3</v>
      </c>
      <c r="Q153" s="158"/>
      <c r="R153" s="158">
        <v>1E-3</v>
      </c>
      <c r="S153" s="148">
        <f>ROUND(F153*(P153),3)</f>
        <v>1E-3</v>
      </c>
      <c r="V153" s="162"/>
      <c r="Z153">
        <v>0</v>
      </c>
    </row>
    <row r="154" spans="1:26" ht="24.95" customHeight="1" x14ac:dyDescent="0.25">
      <c r="A154" s="166"/>
      <c r="B154" s="163" t="s">
        <v>319</v>
      </c>
      <c r="C154" s="167" t="s">
        <v>338</v>
      </c>
      <c r="D154" s="163" t="s">
        <v>339</v>
      </c>
      <c r="E154" s="163" t="s">
        <v>118</v>
      </c>
      <c r="F154" s="164">
        <v>0.94434674000000007</v>
      </c>
      <c r="G154" s="165">
        <v>0</v>
      </c>
      <c r="H154" s="165">
        <v>0</v>
      </c>
      <c r="I154" s="165">
        <f t="shared" si="34"/>
        <v>0</v>
      </c>
      <c r="J154" s="163">
        <f t="shared" si="35"/>
        <v>15.07</v>
      </c>
      <c r="K154" s="1">
        <f t="shared" si="36"/>
        <v>0</v>
      </c>
      <c r="L154" s="1">
        <f t="shared" si="37"/>
        <v>0</v>
      </c>
      <c r="M154" s="1">
        <f t="shared" si="38"/>
        <v>0</v>
      </c>
      <c r="N154" s="1">
        <v>15.96</v>
      </c>
      <c r="O154" s="1"/>
      <c r="P154" s="158"/>
      <c r="Q154" s="158"/>
      <c r="R154" s="158"/>
      <c r="S154" s="148"/>
      <c r="V154" s="162"/>
      <c r="Z154">
        <v>0</v>
      </c>
    </row>
    <row r="155" spans="1:26" x14ac:dyDescent="0.25">
      <c r="A155" s="148"/>
      <c r="B155" s="148"/>
      <c r="C155" s="148"/>
      <c r="D155" s="148" t="s">
        <v>78</v>
      </c>
      <c r="E155" s="148"/>
      <c r="F155" s="162"/>
      <c r="G155" s="151">
        <f>ROUND((SUM(L144:L154))/1,2)</f>
        <v>0</v>
      </c>
      <c r="H155" s="151">
        <f>ROUND((SUM(M144:M154))/1,2)</f>
        <v>0</v>
      </c>
      <c r="I155" s="151">
        <f>ROUND((SUM(I144:I154))/1,2)</f>
        <v>0</v>
      </c>
      <c r="J155" s="148"/>
      <c r="K155" s="148"/>
      <c r="L155" s="148">
        <f>ROUND((SUM(L144:L154))/1,2)</f>
        <v>0</v>
      </c>
      <c r="M155" s="148">
        <f>ROUND((SUM(M144:M154))/1,2)</f>
        <v>0</v>
      </c>
      <c r="N155" s="148"/>
      <c r="O155" s="148"/>
      <c r="P155" s="168"/>
      <c r="Q155" s="148"/>
      <c r="R155" s="148"/>
      <c r="S155" s="168">
        <f>ROUND((SUM(S144:S154))/1,2)</f>
        <v>0.95</v>
      </c>
      <c r="T155" s="145"/>
      <c r="U155" s="145"/>
      <c r="V155" s="2">
        <f>ROUND((SUM(V144:V154))/1,2)</f>
        <v>0.12</v>
      </c>
      <c r="W155" s="145"/>
      <c r="X155" s="145"/>
      <c r="Y155" s="145"/>
      <c r="Z155" s="145"/>
    </row>
    <row r="156" spans="1:26" x14ac:dyDescent="0.25">
      <c r="A156" s="1"/>
      <c r="B156" s="1"/>
      <c r="C156" s="1"/>
      <c r="D156" s="1"/>
      <c r="E156" s="1"/>
      <c r="F156" s="158"/>
      <c r="G156" s="141"/>
      <c r="H156" s="141"/>
      <c r="I156" s="141"/>
      <c r="J156" s="1"/>
      <c r="K156" s="1"/>
      <c r="L156" s="1"/>
      <c r="M156" s="1"/>
      <c r="N156" s="1"/>
      <c r="O156" s="1"/>
      <c r="P156" s="1"/>
      <c r="Q156" s="1"/>
      <c r="R156" s="1"/>
      <c r="S156" s="1"/>
      <c r="V156" s="1"/>
    </row>
    <row r="157" spans="1:26" x14ac:dyDescent="0.25">
      <c r="A157" s="148"/>
      <c r="B157" s="148"/>
      <c r="C157" s="148"/>
      <c r="D157" s="148" t="s">
        <v>79</v>
      </c>
      <c r="E157" s="148"/>
      <c r="F157" s="162"/>
      <c r="G157" s="149"/>
      <c r="H157" s="149"/>
      <c r="I157" s="149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5"/>
      <c r="U157" s="145"/>
      <c r="V157" s="148"/>
      <c r="W157" s="145"/>
      <c r="X157" s="145"/>
      <c r="Y157" s="145"/>
      <c r="Z157" s="145"/>
    </row>
    <row r="158" spans="1:26" ht="24.95" customHeight="1" x14ac:dyDescent="0.25">
      <c r="A158" s="166"/>
      <c r="B158" s="163" t="s">
        <v>340</v>
      </c>
      <c r="C158" s="167" t="s">
        <v>341</v>
      </c>
      <c r="D158" s="163" t="s">
        <v>342</v>
      </c>
      <c r="E158" s="163" t="s">
        <v>126</v>
      </c>
      <c r="F158" s="164">
        <v>47.908999999999999</v>
      </c>
      <c r="G158" s="165">
        <v>0</v>
      </c>
      <c r="H158" s="165">
        <v>0</v>
      </c>
      <c r="I158" s="165">
        <f>ROUND(F158*(G158+H158),2)</f>
        <v>0</v>
      </c>
      <c r="J158" s="163">
        <f>ROUND(F158*(N158),2)</f>
        <v>797.21</v>
      </c>
      <c r="K158" s="1">
        <f>ROUND(F158*(O158),2)</f>
        <v>0</v>
      </c>
      <c r="L158" s="1">
        <f>ROUND(F158*(G158),2)</f>
        <v>0</v>
      </c>
      <c r="M158" s="1">
        <f>ROUND(F158*(H158),2)</f>
        <v>0</v>
      </c>
      <c r="N158" s="1">
        <v>16.64</v>
      </c>
      <c r="O158" s="1"/>
      <c r="P158" s="162">
        <v>3.4000000000000002E-4</v>
      </c>
      <c r="Q158" s="158"/>
      <c r="R158" s="158">
        <v>3.4000000000000002E-4</v>
      </c>
      <c r="S158" s="148">
        <f>ROUND(F158*(P158),3)</f>
        <v>1.6E-2</v>
      </c>
      <c r="V158" s="162"/>
      <c r="Z158">
        <v>0</v>
      </c>
    </row>
    <row r="159" spans="1:26" ht="24.95" customHeight="1" x14ac:dyDescent="0.25">
      <c r="A159" s="166"/>
      <c r="B159" s="163" t="s">
        <v>152</v>
      </c>
      <c r="C159" s="167" t="s">
        <v>343</v>
      </c>
      <c r="D159" s="163" t="s">
        <v>344</v>
      </c>
      <c r="E159" s="163" t="s">
        <v>126</v>
      </c>
      <c r="F159" s="164">
        <v>48.866999999999997</v>
      </c>
      <c r="G159" s="165">
        <v>0</v>
      </c>
      <c r="H159" s="165">
        <v>0</v>
      </c>
      <c r="I159" s="165">
        <f>ROUND(F159*(G159+H159),2)</f>
        <v>0</v>
      </c>
      <c r="J159" s="163">
        <f>ROUND(F159*(N159),2)</f>
        <v>963.66</v>
      </c>
      <c r="K159" s="1">
        <f>ROUND(F159*(O159),2)</f>
        <v>0</v>
      </c>
      <c r="L159" s="1">
        <f>ROUND(F159*(G159),2)</f>
        <v>0</v>
      </c>
      <c r="M159" s="1">
        <f>ROUND(F159*(H159),2)</f>
        <v>0</v>
      </c>
      <c r="N159" s="1">
        <v>19.72</v>
      </c>
      <c r="O159" s="1"/>
      <c r="P159" s="162">
        <v>2.1000000000000001E-2</v>
      </c>
      <c r="Q159" s="158"/>
      <c r="R159" s="158">
        <v>2.1000000000000001E-2</v>
      </c>
      <c r="S159" s="148">
        <f>ROUND(F159*(P159),3)</f>
        <v>1.026</v>
      </c>
      <c r="V159" s="162"/>
      <c r="Z159">
        <v>0</v>
      </c>
    </row>
    <row r="160" spans="1:26" ht="24.95" customHeight="1" x14ac:dyDescent="0.25">
      <c r="A160" s="166"/>
      <c r="B160" s="163" t="s">
        <v>340</v>
      </c>
      <c r="C160" s="167" t="s">
        <v>345</v>
      </c>
      <c r="D160" s="163" t="s">
        <v>346</v>
      </c>
      <c r="E160" s="163" t="s">
        <v>118</v>
      </c>
      <c r="F160" s="164">
        <v>1.0424960600000002</v>
      </c>
      <c r="G160" s="165">
        <v>0</v>
      </c>
      <c r="H160" s="165">
        <v>0</v>
      </c>
      <c r="I160" s="165">
        <f>ROUND(F160*(G160+H160),2)</f>
        <v>0</v>
      </c>
      <c r="J160" s="163">
        <f>ROUND(F160*(N160),2)</f>
        <v>20.05</v>
      </c>
      <c r="K160" s="1">
        <f>ROUND(F160*(O160),2)</f>
        <v>0</v>
      </c>
      <c r="L160" s="1">
        <f>ROUND(F160*(G160),2)</f>
        <v>0</v>
      </c>
      <c r="M160" s="1">
        <f>ROUND(F160*(H160),2)</f>
        <v>0</v>
      </c>
      <c r="N160" s="1">
        <v>19.23</v>
      </c>
      <c r="O160" s="1"/>
      <c r="P160" s="158"/>
      <c r="Q160" s="158"/>
      <c r="R160" s="158"/>
      <c r="S160" s="148"/>
      <c r="V160" s="162"/>
      <c r="Z160">
        <v>0</v>
      </c>
    </row>
    <row r="161" spans="1:26" x14ac:dyDescent="0.25">
      <c r="A161" s="148"/>
      <c r="B161" s="148"/>
      <c r="C161" s="148"/>
      <c r="D161" s="148" t="s">
        <v>79</v>
      </c>
      <c r="E161" s="148"/>
      <c r="F161" s="162"/>
      <c r="G161" s="151">
        <f>ROUND((SUM(L157:L160))/1,2)</f>
        <v>0</v>
      </c>
      <c r="H161" s="151">
        <f>ROUND((SUM(M157:M160))/1,2)</f>
        <v>0</v>
      </c>
      <c r="I161" s="151">
        <f>ROUND((SUM(I157:I160))/1,2)</f>
        <v>0</v>
      </c>
      <c r="J161" s="148"/>
      <c r="K161" s="148"/>
      <c r="L161" s="148">
        <f>ROUND((SUM(L157:L160))/1,2)</f>
        <v>0</v>
      </c>
      <c r="M161" s="148">
        <f>ROUND((SUM(M157:M160))/1,2)</f>
        <v>0</v>
      </c>
      <c r="N161" s="148"/>
      <c r="O161" s="148"/>
      <c r="P161" s="168"/>
      <c r="Q161" s="148"/>
      <c r="R161" s="148"/>
      <c r="S161" s="168">
        <f>ROUND((SUM(S157:S160))/1,2)</f>
        <v>1.04</v>
      </c>
      <c r="T161" s="145"/>
      <c r="U161" s="145"/>
      <c r="V161" s="2">
        <f>ROUND((SUM(V157:V160))/1,2)</f>
        <v>0</v>
      </c>
      <c r="W161" s="145"/>
      <c r="X161" s="145"/>
      <c r="Y161" s="145"/>
      <c r="Z161" s="145"/>
    </row>
    <row r="162" spans="1:26" x14ac:dyDescent="0.25">
      <c r="A162" s="1"/>
      <c r="B162" s="1"/>
      <c r="C162" s="1"/>
      <c r="D162" s="1"/>
      <c r="E162" s="1"/>
      <c r="F162" s="158"/>
      <c r="G162" s="141"/>
      <c r="H162" s="141"/>
      <c r="I162" s="141"/>
      <c r="J162" s="1"/>
      <c r="K162" s="1"/>
      <c r="L162" s="1"/>
      <c r="M162" s="1"/>
      <c r="N162" s="1"/>
      <c r="O162" s="1"/>
      <c r="P162" s="1"/>
      <c r="Q162" s="1"/>
      <c r="R162" s="1"/>
      <c r="S162" s="1"/>
      <c r="V162" s="1"/>
    </row>
    <row r="163" spans="1:26" x14ac:dyDescent="0.25">
      <c r="A163" s="148"/>
      <c r="B163" s="148"/>
      <c r="C163" s="148"/>
      <c r="D163" s="148" t="s">
        <v>80</v>
      </c>
      <c r="E163" s="148"/>
      <c r="F163" s="162"/>
      <c r="G163" s="149"/>
      <c r="H163" s="149"/>
      <c r="I163" s="149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5"/>
      <c r="U163" s="145"/>
      <c r="V163" s="148"/>
      <c r="W163" s="145"/>
      <c r="X163" s="145"/>
      <c r="Y163" s="145"/>
      <c r="Z163" s="145"/>
    </row>
    <row r="164" spans="1:26" ht="24.95" customHeight="1" x14ac:dyDescent="0.25">
      <c r="A164" s="166"/>
      <c r="B164" s="163" t="s">
        <v>347</v>
      </c>
      <c r="C164" s="167" t="s">
        <v>348</v>
      </c>
      <c r="D164" s="163" t="s">
        <v>349</v>
      </c>
      <c r="E164" s="163" t="s">
        <v>126</v>
      </c>
      <c r="F164" s="164">
        <v>5.6980000000000004</v>
      </c>
      <c r="G164" s="165">
        <v>0</v>
      </c>
      <c r="H164" s="165">
        <v>0</v>
      </c>
      <c r="I164" s="165">
        <f>ROUND(F164*(G164+H164),2)</f>
        <v>0</v>
      </c>
      <c r="J164" s="163">
        <f>ROUND(F164*(N164),2)</f>
        <v>40.340000000000003</v>
      </c>
      <c r="K164" s="1">
        <f>ROUND(F164*(O164),2)</f>
        <v>0</v>
      </c>
      <c r="L164" s="1">
        <f>ROUND(F164*(G164),2)</f>
        <v>0</v>
      </c>
      <c r="M164" s="1">
        <f>ROUND(F164*(H164),2)</f>
        <v>0</v>
      </c>
      <c r="N164" s="1">
        <v>7.08</v>
      </c>
      <c r="O164" s="1"/>
      <c r="P164" s="162">
        <v>1.5999999999999999E-4</v>
      </c>
      <c r="Q164" s="158"/>
      <c r="R164" s="158">
        <v>1.5999999999999999E-4</v>
      </c>
      <c r="S164" s="148">
        <f>ROUND(F164*(P164),3)</f>
        <v>1E-3</v>
      </c>
      <c r="V164" s="162"/>
      <c r="Z164">
        <v>0</v>
      </c>
    </row>
    <row r="165" spans="1:26" ht="24.95" customHeight="1" x14ac:dyDescent="0.25">
      <c r="A165" s="166"/>
      <c r="B165" s="163" t="s">
        <v>347</v>
      </c>
      <c r="C165" s="167" t="s">
        <v>350</v>
      </c>
      <c r="D165" s="163" t="s">
        <v>351</v>
      </c>
      <c r="E165" s="163" t="s">
        <v>126</v>
      </c>
      <c r="F165" s="164">
        <v>5.6980000000000004</v>
      </c>
      <c r="G165" s="165">
        <v>0</v>
      </c>
      <c r="H165" s="165">
        <v>0</v>
      </c>
      <c r="I165" s="165">
        <f>ROUND(F165*(G165+H165),2)</f>
        <v>0</v>
      </c>
      <c r="J165" s="163">
        <f>ROUND(F165*(N165),2)</f>
        <v>18.63</v>
      </c>
      <c r="K165" s="1">
        <f>ROUND(F165*(O165),2)</f>
        <v>0</v>
      </c>
      <c r="L165" s="1">
        <f>ROUND(F165*(G165),2)</f>
        <v>0</v>
      </c>
      <c r="M165" s="1">
        <f>ROUND(F165*(H165),2)</f>
        <v>0</v>
      </c>
      <c r="N165" s="1">
        <v>3.27</v>
      </c>
      <c r="O165" s="1"/>
      <c r="P165" s="162">
        <v>7.9999999999999993E-5</v>
      </c>
      <c r="Q165" s="158"/>
      <c r="R165" s="158">
        <v>7.9999999999999993E-5</v>
      </c>
      <c r="S165" s="148">
        <f>ROUND(F165*(P165),3)</f>
        <v>0</v>
      </c>
      <c r="V165" s="162"/>
      <c r="Z165">
        <v>0</v>
      </c>
    </row>
    <row r="166" spans="1:26" ht="24.95" customHeight="1" x14ac:dyDescent="0.25">
      <c r="A166" s="166"/>
      <c r="B166" s="163" t="s">
        <v>352</v>
      </c>
      <c r="C166" s="167" t="s">
        <v>353</v>
      </c>
      <c r="D166" s="163" t="s">
        <v>354</v>
      </c>
      <c r="E166" s="163" t="s">
        <v>126</v>
      </c>
      <c r="F166" s="164">
        <v>5.6980000000000004</v>
      </c>
      <c r="G166" s="165">
        <v>0</v>
      </c>
      <c r="H166" s="165">
        <v>0</v>
      </c>
      <c r="I166" s="165">
        <f>ROUND(F166*(G166+H166),2)</f>
        <v>0</v>
      </c>
      <c r="J166" s="163">
        <f>ROUND(F166*(N166),2)</f>
        <v>3.53</v>
      </c>
      <c r="K166" s="1">
        <f>ROUND(F166*(O166),2)</f>
        <v>0</v>
      </c>
      <c r="L166" s="1">
        <f>ROUND(F166*(G166),2)</f>
        <v>0</v>
      </c>
      <c r="M166" s="1">
        <f>ROUND(F166*(H166),2)</f>
        <v>0</v>
      </c>
      <c r="N166" s="1">
        <v>0.62</v>
      </c>
      <c r="O166" s="1"/>
      <c r="P166" s="158"/>
      <c r="Q166" s="158"/>
      <c r="R166" s="158"/>
      <c r="S166" s="148"/>
      <c r="V166" s="162"/>
      <c r="Z166">
        <v>0</v>
      </c>
    </row>
    <row r="167" spans="1:26" x14ac:dyDescent="0.25">
      <c r="A167" s="148"/>
      <c r="B167" s="148"/>
      <c r="C167" s="148"/>
      <c r="D167" s="148" t="s">
        <v>80</v>
      </c>
      <c r="E167" s="148"/>
      <c r="F167" s="162"/>
      <c r="G167" s="151">
        <f>ROUND((SUM(L163:L166))/1,2)</f>
        <v>0</v>
      </c>
      <c r="H167" s="151">
        <f>ROUND((SUM(M163:M166))/1,2)</f>
        <v>0</v>
      </c>
      <c r="I167" s="151">
        <f>ROUND((SUM(I163:I166))/1,2)</f>
        <v>0</v>
      </c>
      <c r="J167" s="148"/>
      <c r="K167" s="148"/>
      <c r="L167" s="148">
        <f>ROUND((SUM(L163:L166))/1,2)</f>
        <v>0</v>
      </c>
      <c r="M167" s="148">
        <f>ROUND((SUM(M163:M166))/1,2)</f>
        <v>0</v>
      </c>
      <c r="N167" s="148"/>
      <c r="O167" s="148"/>
      <c r="P167" s="168"/>
      <c r="Q167" s="148"/>
      <c r="R167" s="148"/>
      <c r="S167" s="168">
        <f>ROUND((SUM(S163:S166))/1,2)</f>
        <v>0</v>
      </c>
      <c r="T167" s="145"/>
      <c r="U167" s="145"/>
      <c r="V167" s="2">
        <f>ROUND((SUM(V163:V166))/1,2)</f>
        <v>0</v>
      </c>
      <c r="W167" s="145"/>
      <c r="X167" s="145"/>
      <c r="Y167" s="145"/>
      <c r="Z167" s="145"/>
    </row>
    <row r="168" spans="1:26" x14ac:dyDescent="0.25">
      <c r="A168" s="1"/>
      <c r="B168" s="1"/>
      <c r="C168" s="1"/>
      <c r="D168" s="1"/>
      <c r="E168" s="1"/>
      <c r="F168" s="158"/>
      <c r="G168" s="141"/>
      <c r="H168" s="141"/>
      <c r="I168" s="141"/>
      <c r="J168" s="1"/>
      <c r="K168" s="1"/>
      <c r="L168" s="1"/>
      <c r="M168" s="1"/>
      <c r="N168" s="1"/>
      <c r="O168" s="1"/>
      <c r="P168" s="1"/>
      <c r="Q168" s="1"/>
      <c r="R168" s="1"/>
      <c r="S168" s="1"/>
      <c r="V168" s="1"/>
    </row>
    <row r="169" spans="1:26" x14ac:dyDescent="0.25">
      <c r="A169" s="148"/>
      <c r="B169" s="148"/>
      <c r="C169" s="148"/>
      <c r="D169" s="148" t="s">
        <v>81</v>
      </c>
      <c r="E169" s="148"/>
      <c r="F169" s="162"/>
      <c r="G169" s="149"/>
      <c r="H169" s="149"/>
      <c r="I169" s="149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5"/>
      <c r="U169" s="145"/>
      <c r="V169" s="148"/>
      <c r="W169" s="145"/>
      <c r="X169" s="145"/>
      <c r="Y169" s="145"/>
      <c r="Z169" s="145"/>
    </row>
    <row r="170" spans="1:26" ht="24.95" customHeight="1" x14ac:dyDescent="0.25">
      <c r="A170" s="166"/>
      <c r="B170" s="163" t="s">
        <v>355</v>
      </c>
      <c r="C170" s="167" t="s">
        <v>356</v>
      </c>
      <c r="D170" s="163" t="s">
        <v>357</v>
      </c>
      <c r="E170" s="163" t="s">
        <v>126</v>
      </c>
      <c r="F170" s="164">
        <v>606.49199999999996</v>
      </c>
      <c r="G170" s="165">
        <v>0</v>
      </c>
      <c r="H170" s="165">
        <v>0</v>
      </c>
      <c r="I170" s="165">
        <f>ROUND(F170*(G170+H170),2)</f>
        <v>0</v>
      </c>
      <c r="J170" s="163">
        <f>ROUND(F170*(N170),2)</f>
        <v>442.74</v>
      </c>
      <c r="K170" s="1">
        <f>ROUND(F170*(O170),2)</f>
        <v>0</v>
      </c>
      <c r="L170" s="1">
        <f>ROUND(F170*(G170),2)</f>
        <v>0</v>
      </c>
      <c r="M170" s="1">
        <f>ROUND(F170*(H170),2)</f>
        <v>0</v>
      </c>
      <c r="N170" s="1">
        <v>0.73</v>
      </c>
      <c r="O170" s="1"/>
      <c r="P170" s="162">
        <v>1E-4</v>
      </c>
      <c r="Q170" s="158"/>
      <c r="R170" s="158">
        <v>1E-4</v>
      </c>
      <c r="S170" s="148">
        <f>ROUND(F170*(P170),3)</f>
        <v>6.0999999999999999E-2</v>
      </c>
      <c r="V170" s="162"/>
      <c r="Z170">
        <v>0</v>
      </c>
    </row>
    <row r="171" spans="1:26" ht="35.1" customHeight="1" x14ac:dyDescent="0.25">
      <c r="A171" s="166"/>
      <c r="B171" s="163" t="s">
        <v>355</v>
      </c>
      <c r="C171" s="167" t="s">
        <v>358</v>
      </c>
      <c r="D171" s="163" t="s">
        <v>359</v>
      </c>
      <c r="E171" s="163" t="s">
        <v>126</v>
      </c>
      <c r="F171" s="164">
        <v>606.49199999999996</v>
      </c>
      <c r="G171" s="165">
        <v>0</v>
      </c>
      <c r="H171" s="165">
        <v>0</v>
      </c>
      <c r="I171" s="165">
        <f>ROUND(F171*(G171+H171),2)</f>
        <v>0</v>
      </c>
      <c r="J171" s="163">
        <f>ROUND(F171*(N171),2)</f>
        <v>1049.23</v>
      </c>
      <c r="K171" s="1">
        <f>ROUND(F171*(O171),2)</f>
        <v>0</v>
      </c>
      <c r="L171" s="1">
        <f>ROUND(F171*(G171),2)</f>
        <v>0</v>
      </c>
      <c r="M171" s="1">
        <f>ROUND(F171*(H171),2)</f>
        <v>0</v>
      </c>
      <c r="N171" s="1">
        <v>1.73</v>
      </c>
      <c r="O171" s="1"/>
      <c r="P171" s="162">
        <v>3.3E-4</v>
      </c>
      <c r="Q171" s="158"/>
      <c r="R171" s="158">
        <v>3.3E-4</v>
      </c>
      <c r="S171" s="148">
        <f>ROUND(F171*(P171),3)</f>
        <v>0.2</v>
      </c>
      <c r="V171" s="162"/>
      <c r="Z171">
        <v>0</v>
      </c>
    </row>
    <row r="172" spans="1:26" x14ac:dyDescent="0.25">
      <c r="A172" s="148"/>
      <c r="B172" s="148"/>
      <c r="C172" s="148"/>
      <c r="D172" s="148" t="s">
        <v>81</v>
      </c>
      <c r="E172" s="148"/>
      <c r="F172" s="162"/>
      <c r="G172" s="151">
        <f>ROUND((SUM(L169:L171))/1,2)</f>
        <v>0</v>
      </c>
      <c r="H172" s="151">
        <f>ROUND((SUM(M169:M171))/1,2)</f>
        <v>0</v>
      </c>
      <c r="I172" s="151">
        <f>ROUND((SUM(I169:I171))/1,2)</f>
        <v>0</v>
      </c>
      <c r="J172" s="148"/>
      <c r="K172" s="148"/>
      <c r="L172" s="148">
        <f>ROUND((SUM(L169:L171))/1,2)</f>
        <v>0</v>
      </c>
      <c r="M172" s="148">
        <f>ROUND((SUM(M169:M171))/1,2)</f>
        <v>0</v>
      </c>
      <c r="N172" s="148"/>
      <c r="O172" s="148"/>
      <c r="P172" s="168"/>
      <c r="Q172" s="148"/>
      <c r="R172" s="148"/>
      <c r="S172" s="168">
        <f>ROUND((SUM(S169:S171))/1,2)</f>
        <v>0.26</v>
      </c>
      <c r="T172" s="145"/>
      <c r="U172" s="145"/>
      <c r="V172" s="2">
        <f>ROUND((SUM(V169:V171))/1,2)</f>
        <v>0</v>
      </c>
      <c r="W172" s="145"/>
      <c r="X172" s="145"/>
      <c r="Y172" s="145"/>
      <c r="Z172" s="145"/>
    </row>
    <row r="173" spans="1:26" x14ac:dyDescent="0.25">
      <c r="A173" s="1"/>
      <c r="B173" s="1"/>
      <c r="C173" s="1"/>
      <c r="D173" s="1"/>
      <c r="E173" s="1"/>
      <c r="F173" s="158"/>
      <c r="G173" s="141"/>
      <c r="H173" s="141"/>
      <c r="I173" s="141"/>
      <c r="J173" s="1"/>
      <c r="K173" s="1"/>
      <c r="L173" s="1"/>
      <c r="M173" s="1"/>
      <c r="N173" s="1"/>
      <c r="O173" s="1"/>
      <c r="P173" s="1"/>
      <c r="Q173" s="1"/>
      <c r="R173" s="1"/>
      <c r="S173" s="1"/>
      <c r="V173" s="1"/>
    </row>
    <row r="174" spans="1:26" x14ac:dyDescent="0.25">
      <c r="A174" s="148"/>
      <c r="B174" s="148"/>
      <c r="C174" s="148"/>
      <c r="D174" s="2" t="s">
        <v>72</v>
      </c>
      <c r="E174" s="148"/>
      <c r="F174" s="162"/>
      <c r="G174" s="151">
        <f>ROUND((SUM(L100:L173))/2,2)</f>
        <v>0</v>
      </c>
      <c r="H174" s="151">
        <f>ROUND((SUM(M100:M173))/2,2)</f>
        <v>0</v>
      </c>
      <c r="I174" s="151">
        <f>ROUND((SUM(I100:I173))/2,2)</f>
        <v>0</v>
      </c>
      <c r="J174" s="149"/>
      <c r="K174" s="148"/>
      <c r="L174" s="149">
        <f>ROUND((SUM(L100:L173))/2,2)</f>
        <v>0</v>
      </c>
      <c r="M174" s="149">
        <f>ROUND((SUM(M100:M173))/2,2)</f>
        <v>0</v>
      </c>
      <c r="N174" s="148"/>
      <c r="O174" s="148"/>
      <c r="P174" s="168"/>
      <c r="Q174" s="148"/>
      <c r="R174" s="148"/>
      <c r="S174" s="168">
        <f>ROUND((SUM(S100:S173))/2,2)</f>
        <v>4.8600000000000003</v>
      </c>
      <c r="T174" s="145"/>
      <c r="U174" s="145"/>
      <c r="V174" s="2">
        <f>ROUND((SUM(V100:V173))/2,2)</f>
        <v>0.12</v>
      </c>
    </row>
    <row r="175" spans="1:26" x14ac:dyDescent="0.25">
      <c r="A175" s="1"/>
      <c r="B175" s="1"/>
      <c r="C175" s="1"/>
      <c r="D175" s="1"/>
      <c r="E175" s="1"/>
      <c r="F175" s="158"/>
      <c r="G175" s="141"/>
      <c r="H175" s="141"/>
      <c r="I175" s="141"/>
      <c r="J175" s="1"/>
      <c r="K175" s="1"/>
      <c r="L175" s="1"/>
      <c r="M175" s="1"/>
      <c r="N175" s="1"/>
      <c r="O175" s="1"/>
      <c r="P175" s="1"/>
      <c r="Q175" s="1"/>
      <c r="R175" s="1"/>
      <c r="S175" s="1"/>
      <c r="V175" s="1"/>
    </row>
    <row r="176" spans="1:26" x14ac:dyDescent="0.25">
      <c r="A176" s="148"/>
      <c r="B176" s="148"/>
      <c r="C176" s="148"/>
      <c r="D176" s="2" t="s">
        <v>82</v>
      </c>
      <c r="E176" s="148"/>
      <c r="F176" s="162"/>
      <c r="G176" s="149"/>
      <c r="H176" s="149"/>
      <c r="I176" s="149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5"/>
      <c r="U176" s="145"/>
      <c r="V176" s="148"/>
      <c r="W176" s="145"/>
      <c r="X176" s="145"/>
      <c r="Y176" s="145"/>
      <c r="Z176" s="145"/>
    </row>
    <row r="177" spans="1:26" x14ac:dyDescent="0.25">
      <c r="A177" s="148"/>
      <c r="B177" s="148"/>
      <c r="C177" s="148"/>
      <c r="D177" s="148" t="s">
        <v>83</v>
      </c>
      <c r="E177" s="148"/>
      <c r="F177" s="162"/>
      <c r="G177" s="149"/>
      <c r="H177" s="149"/>
      <c r="I177" s="149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5"/>
      <c r="U177" s="145"/>
      <c r="V177" s="148"/>
      <c r="W177" s="145"/>
      <c r="X177" s="145"/>
      <c r="Y177" s="145"/>
      <c r="Z177" s="145"/>
    </row>
    <row r="178" spans="1:26" ht="24.95" customHeight="1" x14ac:dyDescent="0.25">
      <c r="A178" s="166"/>
      <c r="B178" s="163" t="s">
        <v>107</v>
      </c>
      <c r="C178" s="167" t="s">
        <v>360</v>
      </c>
      <c r="D178" s="163" t="s">
        <v>361</v>
      </c>
      <c r="E178" s="163" t="s">
        <v>362</v>
      </c>
      <c r="F178" s="164">
        <v>4</v>
      </c>
      <c r="G178" s="165">
        <v>0</v>
      </c>
      <c r="H178" s="165">
        <v>0</v>
      </c>
      <c r="I178" s="165">
        <f>ROUND(F178*(G178+H178),2)</f>
        <v>0</v>
      </c>
      <c r="J178" s="163">
        <f>ROUND(F178*(N178),2)</f>
        <v>100</v>
      </c>
      <c r="K178" s="1">
        <f>ROUND(F178*(O178),2)</f>
        <v>0</v>
      </c>
      <c r="L178" s="1">
        <f>ROUND(F178*(G178),2)</f>
        <v>0</v>
      </c>
      <c r="M178" s="1">
        <f>ROUND(F178*(H178),2)</f>
        <v>0</v>
      </c>
      <c r="N178" s="1">
        <v>25</v>
      </c>
      <c r="O178" s="1"/>
      <c r="P178" s="158"/>
      <c r="Q178" s="158"/>
      <c r="R178" s="158"/>
      <c r="S178" s="148"/>
      <c r="V178" s="162"/>
      <c r="Z178">
        <v>0</v>
      </c>
    </row>
    <row r="179" spans="1:26" ht="24.95" customHeight="1" x14ac:dyDescent="0.25">
      <c r="A179" s="166"/>
      <c r="B179" s="163" t="s">
        <v>107</v>
      </c>
      <c r="C179" s="167" t="s">
        <v>363</v>
      </c>
      <c r="D179" s="163" t="s">
        <v>364</v>
      </c>
      <c r="E179" s="163" t="s">
        <v>264</v>
      </c>
      <c r="F179" s="164">
        <v>1</v>
      </c>
      <c r="G179" s="165">
        <v>0</v>
      </c>
      <c r="H179" s="165">
        <v>0</v>
      </c>
      <c r="I179" s="165">
        <f>ROUND(F179*(G179+H179),2)</f>
        <v>0</v>
      </c>
      <c r="J179" s="163">
        <f>ROUND(F179*(N179),2)</f>
        <v>7235.82</v>
      </c>
      <c r="K179" s="1">
        <f>ROUND(F179*(O179),2)</f>
        <v>0</v>
      </c>
      <c r="L179" s="1">
        <f>ROUND(F179*(G179),2)</f>
        <v>0</v>
      </c>
      <c r="M179" s="1">
        <f>ROUND(F179*(H179),2)</f>
        <v>0</v>
      </c>
      <c r="N179" s="1">
        <v>7235.82</v>
      </c>
      <c r="O179" s="1"/>
      <c r="P179" s="158"/>
      <c r="Q179" s="158"/>
      <c r="R179" s="158"/>
      <c r="S179" s="148"/>
      <c r="V179" s="162"/>
      <c r="Z179">
        <v>0</v>
      </c>
    </row>
    <row r="180" spans="1:26" x14ac:dyDescent="0.25">
      <c r="A180" s="148"/>
      <c r="B180" s="148"/>
      <c r="C180" s="148"/>
      <c r="D180" s="148" t="s">
        <v>83</v>
      </c>
      <c r="E180" s="148"/>
      <c r="F180" s="162"/>
      <c r="G180" s="151">
        <f>ROUND((SUM(L177:L179))/1,2)</f>
        <v>0</v>
      </c>
      <c r="H180" s="151">
        <f>ROUND((SUM(M177:M179))/1,2)</f>
        <v>0</v>
      </c>
      <c r="I180" s="151">
        <f>ROUND((SUM(I177:I179))/1,2)</f>
        <v>0</v>
      </c>
      <c r="J180" s="148"/>
      <c r="K180" s="148"/>
      <c r="L180" s="148">
        <f>ROUND((SUM(L177:L179))/1,2)</f>
        <v>0</v>
      </c>
      <c r="M180" s="148">
        <f>ROUND((SUM(M177:M179))/1,2)</f>
        <v>0</v>
      </c>
      <c r="N180" s="148"/>
      <c r="O180" s="148"/>
      <c r="P180" s="168"/>
      <c r="Q180" s="1"/>
      <c r="R180" s="1"/>
      <c r="S180" s="168">
        <f>ROUND((SUM(S177:S179))/1,2)</f>
        <v>0</v>
      </c>
      <c r="T180" s="169"/>
      <c r="U180" s="169"/>
      <c r="V180" s="2">
        <f>ROUND((SUM(V177:V179))/1,2)</f>
        <v>0</v>
      </c>
    </row>
    <row r="181" spans="1:26" x14ac:dyDescent="0.25">
      <c r="A181" s="1"/>
      <c r="B181" s="1"/>
      <c r="C181" s="1"/>
      <c r="D181" s="1"/>
      <c r="E181" s="1"/>
      <c r="F181" s="158"/>
      <c r="G181" s="141"/>
      <c r="H181" s="141"/>
      <c r="I181" s="141"/>
      <c r="J181" s="1"/>
      <c r="K181" s="1"/>
      <c r="L181" s="1"/>
      <c r="M181" s="1"/>
      <c r="N181" s="1"/>
      <c r="O181" s="1"/>
      <c r="P181" s="1"/>
      <c r="Q181" s="1"/>
      <c r="R181" s="1"/>
      <c r="S181" s="1"/>
      <c r="V181" s="1"/>
    </row>
    <row r="182" spans="1:26" x14ac:dyDescent="0.25">
      <c r="A182" s="148"/>
      <c r="B182" s="148"/>
      <c r="C182" s="148"/>
      <c r="D182" s="2" t="s">
        <v>82</v>
      </c>
      <c r="E182" s="148"/>
      <c r="F182" s="162"/>
      <c r="G182" s="151">
        <f>ROUND((SUM(L176:L181))/2,2)</f>
        <v>0</v>
      </c>
      <c r="H182" s="151">
        <f>ROUND((SUM(M176:M181))/2,2)</f>
        <v>0</v>
      </c>
      <c r="I182" s="151">
        <f>ROUND((SUM(I176:I181))/2,2)</f>
        <v>0</v>
      </c>
      <c r="J182" s="148"/>
      <c r="K182" s="148"/>
      <c r="L182" s="148">
        <f>ROUND((SUM(L176:L181))/2,2)</f>
        <v>0</v>
      </c>
      <c r="M182" s="148">
        <f>ROUND((SUM(M176:M181))/2,2)</f>
        <v>0</v>
      </c>
      <c r="N182" s="148"/>
      <c r="O182" s="148"/>
      <c r="P182" s="168"/>
      <c r="Q182" s="1"/>
      <c r="R182" s="1"/>
      <c r="S182" s="168">
        <f>ROUND((SUM(S176:S181))/2,2)</f>
        <v>0</v>
      </c>
      <c r="V182" s="2">
        <f>ROUND((SUM(V176:V181))/2,2)</f>
        <v>0</v>
      </c>
    </row>
    <row r="183" spans="1:26" x14ac:dyDescent="0.25">
      <c r="A183" s="170"/>
      <c r="B183" s="170"/>
      <c r="C183" s="170"/>
      <c r="D183" s="170" t="s">
        <v>84</v>
      </c>
      <c r="E183" s="170"/>
      <c r="F183" s="171"/>
      <c r="G183" s="172">
        <f>ROUND((SUM(L9:L182))/3,2)</f>
        <v>0</v>
      </c>
      <c r="H183" s="172">
        <f>ROUND((SUM(M9:M182))/3,2)</f>
        <v>0</v>
      </c>
      <c r="I183" s="172">
        <f>ROUND((SUM(I9:I182))/3,2)</f>
        <v>0</v>
      </c>
      <c r="J183" s="170"/>
      <c r="K183" s="170">
        <f>ROUND((SUM(K9:K182))/3,2)</f>
        <v>0</v>
      </c>
      <c r="L183" s="170">
        <f>ROUND((SUM(L9:L182))/3,2)</f>
        <v>0</v>
      </c>
      <c r="M183" s="170">
        <f>ROUND((SUM(M9:M182))/3,2)</f>
        <v>0</v>
      </c>
      <c r="N183" s="170"/>
      <c r="O183" s="170"/>
      <c r="P183" s="171"/>
      <c r="Q183" s="170"/>
      <c r="R183" s="170"/>
      <c r="S183" s="171">
        <f>ROUND((SUM(S9:S182))/3,2)</f>
        <v>73.650000000000006</v>
      </c>
      <c r="T183" s="173"/>
      <c r="U183" s="173"/>
      <c r="V183" s="170">
        <f>ROUND((SUM(V9:V182))/3,2)</f>
        <v>13.73</v>
      </c>
      <c r="Z183">
        <f>(SUM(Z9:Z182))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Prestavba a modernizácia Súkromnej SOŠ hotelierstva a gastronómie Mladosť Pod Kalváriou č 36 080 01 Prešov parc.č 7256 2 / Priestory výučby, dekoratérstva a servírovania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D5D2-A7CB-4310-854E-DD3A3147CD2B}">
  <dimension ref="A1:AA41"/>
  <sheetViews>
    <sheetView workbookViewId="0">
      <selection activeCell="A2" sqref="A2:XFD2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15</v>
      </c>
      <c r="G1" s="12"/>
      <c r="H1" s="12"/>
      <c r="I1" s="12"/>
      <c r="J1" s="12"/>
      <c r="W1">
        <v>30.126000000000001</v>
      </c>
    </row>
    <row r="2" spans="1:23" ht="24.95" customHeight="1" thickTop="1" x14ac:dyDescent="0.25">
      <c r="A2" s="11"/>
      <c r="B2" s="205" t="s">
        <v>1</v>
      </c>
      <c r="C2" s="206"/>
      <c r="D2" s="206"/>
      <c r="E2" s="206"/>
      <c r="F2" s="206"/>
      <c r="G2" s="206"/>
      <c r="H2" s="206"/>
      <c r="I2" s="206"/>
      <c r="J2" s="207"/>
    </row>
    <row r="3" spans="1:23" ht="18" customHeight="1" x14ac:dyDescent="0.25">
      <c r="A3" s="11"/>
      <c r="B3" s="34" t="s">
        <v>365</v>
      </c>
      <c r="C3" s="35"/>
      <c r="D3" s="36"/>
      <c r="E3" s="36"/>
      <c r="F3" s="3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89" t="s">
        <v>615</v>
      </c>
      <c r="C6" s="190"/>
      <c r="D6" s="190"/>
      <c r="E6" s="190"/>
      <c r="F6" s="190"/>
      <c r="G6" s="190"/>
      <c r="H6" s="190"/>
      <c r="I6" s="190"/>
      <c r="J6" s="191"/>
    </row>
    <row r="7" spans="1:23" ht="18" customHeight="1" x14ac:dyDescent="0.25">
      <c r="A7" s="11"/>
      <c r="B7" s="49" t="s">
        <v>25</v>
      </c>
      <c r="C7" s="42"/>
      <c r="D7" s="17"/>
      <c r="E7" s="17"/>
      <c r="F7" s="17"/>
      <c r="G7" s="50" t="s">
        <v>26</v>
      </c>
      <c r="H7" s="17"/>
      <c r="I7" s="28"/>
      <c r="J7" s="43"/>
    </row>
    <row r="8" spans="1:23" ht="20.100000000000001" customHeight="1" x14ac:dyDescent="0.25">
      <c r="A8" s="11"/>
      <c r="B8" s="192" t="s">
        <v>23</v>
      </c>
      <c r="C8" s="193"/>
      <c r="D8" s="193"/>
      <c r="E8" s="193"/>
      <c r="F8" s="193"/>
      <c r="G8" s="193"/>
      <c r="H8" s="193"/>
      <c r="I8" s="193"/>
      <c r="J8" s="194"/>
    </row>
    <row r="9" spans="1:23" ht="18" customHeight="1" x14ac:dyDescent="0.25">
      <c r="A9" s="11"/>
      <c r="B9" s="38" t="s">
        <v>25</v>
      </c>
      <c r="C9" s="19"/>
      <c r="D9" s="16"/>
      <c r="E9" s="16"/>
      <c r="F9" s="16"/>
      <c r="G9" s="39" t="s">
        <v>26</v>
      </c>
      <c r="H9" s="16"/>
      <c r="I9" s="27"/>
      <c r="J9" s="30"/>
    </row>
    <row r="10" spans="1:23" ht="20.100000000000001" customHeight="1" x14ac:dyDescent="0.25">
      <c r="A10" s="11"/>
      <c r="B10" s="192" t="s">
        <v>24</v>
      </c>
      <c r="C10" s="193"/>
      <c r="D10" s="193"/>
      <c r="E10" s="193"/>
      <c r="F10" s="193"/>
      <c r="G10" s="193"/>
      <c r="H10" s="193"/>
      <c r="I10" s="193"/>
      <c r="J10" s="194"/>
    </row>
    <row r="11" spans="1:23" ht="18" customHeight="1" thickBot="1" x14ac:dyDescent="0.3">
      <c r="A11" s="11"/>
      <c r="B11" s="38" t="s">
        <v>25</v>
      </c>
      <c r="C11" s="19"/>
      <c r="D11" s="16"/>
      <c r="E11" s="16"/>
      <c r="F11" s="16"/>
      <c r="G11" s="39" t="s">
        <v>26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27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32</v>
      </c>
      <c r="H15" s="54" t="s">
        <v>33</v>
      </c>
      <c r="I15" s="26"/>
      <c r="J15" s="48"/>
    </row>
    <row r="16" spans="1:23" ht="18" customHeight="1" x14ac:dyDescent="0.25">
      <c r="A16" s="11"/>
      <c r="B16" s="86">
        <v>1</v>
      </c>
      <c r="C16" s="87" t="s">
        <v>28</v>
      </c>
      <c r="D16" s="88">
        <f>'Rekap 31598'!B15</f>
        <v>0</v>
      </c>
      <c r="E16" s="89">
        <f>'Rekap 31598'!C15</f>
        <v>0</v>
      </c>
      <c r="F16" s="99">
        <f>'Rekap 31598'!D15</f>
        <v>0</v>
      </c>
      <c r="G16" s="52">
        <v>6</v>
      </c>
      <c r="H16" s="108" t="s">
        <v>34</v>
      </c>
      <c r="I16" s="119"/>
      <c r="J16" s="111">
        <v>0</v>
      </c>
    </row>
    <row r="17" spans="1:26" ht="18" customHeight="1" x14ac:dyDescent="0.25">
      <c r="A17" s="11"/>
      <c r="B17" s="59">
        <v>2</v>
      </c>
      <c r="C17" s="63" t="s">
        <v>29</v>
      </c>
      <c r="D17" s="70">
        <f>'Rekap 31598'!B28</f>
        <v>0</v>
      </c>
      <c r="E17" s="68">
        <f>'Rekap 31598'!C28</f>
        <v>0</v>
      </c>
      <c r="F17" s="73">
        <f>'Rekap 31598'!D28</f>
        <v>0</v>
      </c>
      <c r="G17" s="53">
        <v>7</v>
      </c>
      <c r="H17" s="109" t="s">
        <v>35</v>
      </c>
      <c r="I17" s="119"/>
      <c r="J17" s="112">
        <f>'SO 31598'!Z175</f>
        <v>0</v>
      </c>
    </row>
    <row r="18" spans="1:26" ht="18" customHeight="1" x14ac:dyDescent="0.25">
      <c r="A18" s="11"/>
      <c r="B18" s="60">
        <v>3</v>
      </c>
      <c r="C18" s="64" t="s">
        <v>30</v>
      </c>
      <c r="D18" s="71">
        <f>'Rekap 31598'!B34</f>
        <v>0</v>
      </c>
      <c r="E18" s="69">
        <f>'Rekap 31598'!C34</f>
        <v>0</v>
      </c>
      <c r="F18" s="74">
        <f>'Rekap 31598'!D34</f>
        <v>0</v>
      </c>
      <c r="G18" s="53">
        <v>8</v>
      </c>
      <c r="H18" s="109" t="s">
        <v>36</v>
      </c>
      <c r="I18" s="119"/>
      <c r="J18" s="112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 x14ac:dyDescent="0.3">
      <c r="A20" s="11"/>
      <c r="B20" s="60">
        <v>5</v>
      </c>
      <c r="C20" s="66" t="s">
        <v>31</v>
      </c>
      <c r="D20" s="72"/>
      <c r="E20" s="93"/>
      <c r="F20" s="100">
        <f>SUM(F16:F19)</f>
        <v>0</v>
      </c>
      <c r="G20" s="53">
        <v>10</v>
      </c>
      <c r="H20" s="109" t="s">
        <v>31</v>
      </c>
      <c r="I20" s="121"/>
      <c r="J20" s="92">
        <f>SUM(J16:J19)</f>
        <v>0</v>
      </c>
    </row>
    <row r="21" spans="1:26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26" ht="18" customHeight="1" x14ac:dyDescent="0.25">
      <c r="A22" s="11"/>
      <c r="B22" s="52">
        <v>11</v>
      </c>
      <c r="C22" s="55" t="s">
        <v>45</v>
      </c>
      <c r="D22" s="79"/>
      <c r="E22" s="81" t="s">
        <v>48</v>
      </c>
      <c r="F22" s="73">
        <f>((F16*U22*0)+(F17*V22*0)+(F18*W22*0))/100</f>
        <v>0</v>
      </c>
      <c r="G22" s="52">
        <v>16</v>
      </c>
      <c r="H22" s="108" t="s">
        <v>51</v>
      </c>
      <c r="I22" s="120" t="s">
        <v>48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46</v>
      </c>
      <c r="D23" s="58"/>
      <c r="E23" s="81" t="s">
        <v>49</v>
      </c>
      <c r="F23" s="74">
        <f>((F16*U23*0)+(F17*V23*0)+(F18*W23*0))/100</f>
        <v>0</v>
      </c>
      <c r="G23" s="53">
        <v>17</v>
      </c>
      <c r="H23" s="109" t="s">
        <v>52</v>
      </c>
      <c r="I23" s="120" t="s">
        <v>48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47</v>
      </c>
      <c r="D24" s="58"/>
      <c r="E24" s="81" t="s">
        <v>48</v>
      </c>
      <c r="F24" s="74">
        <f>((F16*U24*0)+(F17*V24*0)+(F18*W24*0))/100</f>
        <v>0</v>
      </c>
      <c r="G24" s="53">
        <v>18</v>
      </c>
      <c r="H24" s="109" t="s">
        <v>53</v>
      </c>
      <c r="I24" s="120" t="s">
        <v>49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31</v>
      </c>
      <c r="I26" s="121"/>
      <c r="J26" s="92">
        <f>SUM(J22:J25)+SUM(F22:F25)</f>
        <v>0</v>
      </c>
    </row>
    <row r="27" spans="1:26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37</v>
      </c>
      <c r="H27" s="97" t="s">
        <v>38</v>
      </c>
      <c r="I27" s="28"/>
      <c r="J27" s="31"/>
    </row>
    <row r="28" spans="1:26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39</v>
      </c>
      <c r="I28" s="114"/>
      <c r="J28" s="90">
        <f>F20+J20+F26+J26</f>
        <v>0</v>
      </c>
    </row>
    <row r="29" spans="1:26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40</v>
      </c>
      <c r="I29" s="115">
        <f>J28-SUM('SO 31598'!K9:'SO 31598'!K174)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SUM('SO 31598'!K9:'SO 31598'!K174)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29"/>
      <c r="D31" s="130"/>
      <c r="E31" s="21"/>
      <c r="F31" s="11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1"/>
      <c r="B32" s="41"/>
      <c r="C32" s="110"/>
      <c r="D32" s="116"/>
      <c r="E32" s="76"/>
      <c r="F32" s="77"/>
      <c r="G32" s="52" t="s">
        <v>43</v>
      </c>
      <c r="H32" s="110"/>
      <c r="I32" s="116"/>
      <c r="J32" s="11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96"/>
      <c r="G33" s="104">
        <v>26</v>
      </c>
      <c r="H33" s="132" t="s">
        <v>58</v>
      </c>
      <c r="I33" s="29"/>
      <c r="J33" s="105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7DA3-5B76-4BA8-A3DA-04A6A1559615}">
  <dimension ref="A1:Z500"/>
  <sheetViews>
    <sheetView workbookViewId="0">
      <selection activeCell="A2" sqref="A2:D2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195" t="s">
        <v>615</v>
      </c>
      <c r="B1" s="196"/>
      <c r="C1" s="196"/>
      <c r="D1" s="197"/>
      <c r="E1" s="136" t="s">
        <v>20</v>
      </c>
      <c r="F1" s="135"/>
      <c r="W1">
        <v>30.126000000000001</v>
      </c>
    </row>
    <row r="2" spans="1:26" ht="20.100000000000001" customHeight="1" x14ac:dyDescent="0.25">
      <c r="A2" s="195" t="s">
        <v>23</v>
      </c>
      <c r="B2" s="196"/>
      <c r="C2" s="196"/>
      <c r="D2" s="197"/>
      <c r="E2" s="136" t="s">
        <v>18</v>
      </c>
      <c r="F2" s="135"/>
    </row>
    <row r="3" spans="1:26" ht="20.100000000000001" customHeight="1" x14ac:dyDescent="0.25">
      <c r="A3" s="195" t="s">
        <v>24</v>
      </c>
      <c r="B3" s="196"/>
      <c r="C3" s="196"/>
      <c r="D3" s="197"/>
      <c r="E3" s="136" t="s">
        <v>63</v>
      </c>
      <c r="F3" s="135"/>
    </row>
    <row r="4" spans="1:26" x14ac:dyDescent="0.25">
      <c r="A4" s="137" t="s">
        <v>1</v>
      </c>
      <c r="B4" s="134"/>
      <c r="C4" s="134"/>
      <c r="D4" s="134"/>
      <c r="E4" s="134"/>
      <c r="F4" s="134"/>
    </row>
    <row r="5" spans="1:26" x14ac:dyDescent="0.25">
      <c r="A5" s="137" t="s">
        <v>365</v>
      </c>
      <c r="B5" s="134"/>
      <c r="C5" s="134"/>
      <c r="D5" s="134"/>
      <c r="E5" s="134"/>
      <c r="F5" s="134"/>
    </row>
    <row r="6" spans="1:26" x14ac:dyDescent="0.25">
      <c r="A6" s="134"/>
      <c r="B6" s="134"/>
      <c r="C6" s="134"/>
      <c r="D6" s="134"/>
      <c r="E6" s="134"/>
      <c r="F6" s="134"/>
    </row>
    <row r="7" spans="1:26" x14ac:dyDescent="0.25">
      <c r="A7" s="134"/>
      <c r="B7" s="134"/>
      <c r="C7" s="134"/>
      <c r="D7" s="134"/>
      <c r="E7" s="134"/>
      <c r="F7" s="134"/>
    </row>
    <row r="8" spans="1:26" x14ac:dyDescent="0.25">
      <c r="A8" s="138" t="s">
        <v>64</v>
      </c>
      <c r="B8" s="134"/>
      <c r="C8" s="134"/>
      <c r="D8" s="134"/>
      <c r="E8" s="134"/>
      <c r="F8" s="134"/>
    </row>
    <row r="9" spans="1:26" x14ac:dyDescent="0.25">
      <c r="A9" s="139" t="s">
        <v>60</v>
      </c>
      <c r="B9" s="139" t="s">
        <v>54</v>
      </c>
      <c r="C9" s="139" t="s">
        <v>55</v>
      </c>
      <c r="D9" s="139" t="s">
        <v>31</v>
      </c>
      <c r="E9" s="139" t="s">
        <v>61</v>
      </c>
      <c r="F9" s="139" t="s">
        <v>62</v>
      </c>
    </row>
    <row r="10" spans="1:26" x14ac:dyDescent="0.25">
      <c r="A10" s="146" t="s">
        <v>65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 x14ac:dyDescent="0.25">
      <c r="A11" s="148" t="s">
        <v>68</v>
      </c>
      <c r="B11" s="149">
        <f>'SO 31598'!L24</f>
        <v>0</v>
      </c>
      <c r="C11" s="149">
        <f>'SO 31598'!M24</f>
        <v>0</v>
      </c>
      <c r="D11" s="149">
        <f>'SO 31598'!I24</f>
        <v>0</v>
      </c>
      <c r="E11" s="150">
        <f>'SO 31598'!S24</f>
        <v>29.78</v>
      </c>
      <c r="F11" s="150">
        <f>'SO 31598'!V24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 x14ac:dyDescent="0.25">
      <c r="A12" s="148" t="s">
        <v>69</v>
      </c>
      <c r="B12" s="149">
        <f>'SO 31598'!L50</f>
        <v>0</v>
      </c>
      <c r="C12" s="149">
        <f>'SO 31598'!M50</f>
        <v>0</v>
      </c>
      <c r="D12" s="149">
        <f>'SO 31598'!I50</f>
        <v>0</v>
      </c>
      <c r="E12" s="150">
        <f>'SO 31598'!S50</f>
        <v>115.38</v>
      </c>
      <c r="F12" s="150">
        <f>'SO 31598'!V50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x14ac:dyDescent="0.25">
      <c r="A13" s="148" t="s">
        <v>70</v>
      </c>
      <c r="B13" s="149">
        <f>'SO 31598'!L82</f>
        <v>0</v>
      </c>
      <c r="C13" s="149">
        <f>'SO 31598'!M82</f>
        <v>0</v>
      </c>
      <c r="D13" s="149">
        <f>'SO 31598'!I82</f>
        <v>0</v>
      </c>
      <c r="E13" s="150">
        <f>'SO 31598'!S82</f>
        <v>0.44</v>
      </c>
      <c r="F13" s="150">
        <f>'SO 31598'!V82</f>
        <v>168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</row>
    <row r="14" spans="1:26" x14ac:dyDescent="0.25">
      <c r="A14" s="148" t="s">
        <v>71</v>
      </c>
      <c r="B14" s="149">
        <f>'SO 31598'!L86</f>
        <v>0</v>
      </c>
      <c r="C14" s="149">
        <f>'SO 31598'!M86</f>
        <v>0</v>
      </c>
      <c r="D14" s="149">
        <f>'SO 31598'!I86</f>
        <v>0</v>
      </c>
      <c r="E14" s="150">
        <f>'SO 31598'!S86</f>
        <v>0</v>
      </c>
      <c r="F14" s="150">
        <f>'SO 31598'!V86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</row>
    <row r="15" spans="1:26" x14ac:dyDescent="0.25">
      <c r="A15" s="2" t="s">
        <v>65</v>
      </c>
      <c r="B15" s="151">
        <f>'SO 31598'!L88</f>
        <v>0</v>
      </c>
      <c r="C15" s="151">
        <f>'SO 31598'!M88</f>
        <v>0</v>
      </c>
      <c r="D15" s="151">
        <f>'SO 31598'!I88</f>
        <v>0</v>
      </c>
      <c r="E15" s="152">
        <f>'SO 31598'!S88</f>
        <v>145.6</v>
      </c>
      <c r="F15" s="152">
        <f>'SO 31598'!V88</f>
        <v>168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</row>
    <row r="16" spans="1:26" x14ac:dyDescent="0.25">
      <c r="A16" s="1"/>
      <c r="B16" s="141"/>
      <c r="C16" s="141"/>
      <c r="D16" s="141"/>
      <c r="E16" s="140"/>
      <c r="F16" s="140"/>
    </row>
    <row r="17" spans="1:26" x14ac:dyDescent="0.25">
      <c r="A17" s="2" t="s">
        <v>72</v>
      </c>
      <c r="B17" s="151"/>
      <c r="C17" s="149"/>
      <c r="D17" s="149"/>
      <c r="E17" s="150"/>
      <c r="F17" s="15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</row>
    <row r="18" spans="1:26" x14ac:dyDescent="0.25">
      <c r="A18" s="148" t="s">
        <v>74</v>
      </c>
      <c r="B18" s="149">
        <f>'SO 31598'!L94</f>
        <v>0</v>
      </c>
      <c r="C18" s="149">
        <f>'SO 31598'!M94</f>
        <v>0</v>
      </c>
      <c r="D18" s="149">
        <f>'SO 31598'!I94</f>
        <v>0</v>
      </c>
      <c r="E18" s="150">
        <f>'SO 31598'!S94</f>
        <v>0</v>
      </c>
      <c r="F18" s="150">
        <f>'SO 31598'!V94</f>
        <v>0.13</v>
      </c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</row>
    <row r="19" spans="1:26" x14ac:dyDescent="0.25">
      <c r="A19" s="148" t="s">
        <v>366</v>
      </c>
      <c r="B19" s="149">
        <f>'SO 31598'!L98</f>
        <v>0</v>
      </c>
      <c r="C19" s="149">
        <f>'SO 31598'!M98</f>
        <v>0</v>
      </c>
      <c r="D19" s="149">
        <f>'SO 31598'!I98</f>
        <v>0</v>
      </c>
      <c r="E19" s="150">
        <f>'SO 31598'!S98</f>
        <v>0</v>
      </c>
      <c r="F19" s="150">
        <f>'SO 31598'!V98</f>
        <v>0</v>
      </c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</row>
    <row r="20" spans="1:26" x14ac:dyDescent="0.25">
      <c r="A20" s="148" t="s">
        <v>367</v>
      </c>
      <c r="B20" s="149">
        <f>'SO 31598'!L102</f>
        <v>0</v>
      </c>
      <c r="C20" s="149">
        <f>'SO 31598'!M102</f>
        <v>0</v>
      </c>
      <c r="D20" s="149">
        <f>'SO 31598'!I102</f>
        <v>0</v>
      </c>
      <c r="E20" s="150">
        <f>'SO 31598'!S102</f>
        <v>0</v>
      </c>
      <c r="F20" s="150">
        <f>'SO 31598'!V102</f>
        <v>1.89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</row>
    <row r="21" spans="1:26" x14ac:dyDescent="0.25">
      <c r="A21" s="148" t="s">
        <v>368</v>
      </c>
      <c r="B21" s="149">
        <f>'SO 31598'!L106</f>
        <v>0</v>
      </c>
      <c r="C21" s="149">
        <f>'SO 31598'!M106</f>
        <v>0</v>
      </c>
      <c r="D21" s="149">
        <f>'SO 31598'!I106</f>
        <v>0</v>
      </c>
      <c r="E21" s="150">
        <f>'SO 31598'!S106</f>
        <v>0</v>
      </c>
      <c r="F21" s="150">
        <f>'SO 31598'!V106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</row>
    <row r="22" spans="1:26" x14ac:dyDescent="0.25">
      <c r="A22" s="148" t="s">
        <v>75</v>
      </c>
      <c r="B22" s="149">
        <f>'SO 31598'!L124</f>
        <v>0</v>
      </c>
      <c r="C22" s="149">
        <f>'SO 31598'!M124</f>
        <v>0</v>
      </c>
      <c r="D22" s="149">
        <f>'SO 31598'!I124</f>
        <v>0</v>
      </c>
      <c r="E22" s="150">
        <f>'SO 31598'!S124</f>
        <v>0.65</v>
      </c>
      <c r="F22" s="150">
        <f>'SO 31598'!V124</f>
        <v>0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</row>
    <row r="23" spans="1:26" x14ac:dyDescent="0.25">
      <c r="A23" s="148" t="s">
        <v>77</v>
      </c>
      <c r="B23" s="149">
        <f>'SO 31598'!L133</f>
        <v>0</v>
      </c>
      <c r="C23" s="149">
        <f>'SO 31598'!M133</f>
        <v>0</v>
      </c>
      <c r="D23" s="149">
        <f>'SO 31598'!I133</f>
        <v>0</v>
      </c>
      <c r="E23" s="150">
        <f>'SO 31598'!S133</f>
        <v>16.71</v>
      </c>
      <c r="F23" s="150">
        <f>'SO 31598'!V133</f>
        <v>0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</row>
    <row r="24" spans="1:26" x14ac:dyDescent="0.25">
      <c r="A24" s="148" t="s">
        <v>78</v>
      </c>
      <c r="B24" s="149">
        <f>'SO 31598'!L139</f>
        <v>0</v>
      </c>
      <c r="C24" s="149">
        <f>'SO 31598'!M139</f>
        <v>0</v>
      </c>
      <c r="D24" s="149">
        <f>'SO 31598'!I139</f>
        <v>0</v>
      </c>
      <c r="E24" s="150">
        <f>'SO 31598'!S139</f>
        <v>0</v>
      </c>
      <c r="F24" s="150">
        <f>'SO 31598'!V139</f>
        <v>0.02</v>
      </c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spans="1:26" x14ac:dyDescent="0.25">
      <c r="A25" s="148" t="s">
        <v>79</v>
      </c>
      <c r="B25" s="149">
        <f>'SO 31598'!L145</f>
        <v>0</v>
      </c>
      <c r="C25" s="149">
        <f>'SO 31598'!M145</f>
        <v>0</v>
      </c>
      <c r="D25" s="149">
        <f>'SO 31598'!I145</f>
        <v>0</v>
      </c>
      <c r="E25" s="150">
        <f>'SO 31598'!S145</f>
        <v>6.76</v>
      </c>
      <c r="F25" s="150">
        <f>'SO 31598'!V145</f>
        <v>0</v>
      </c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x14ac:dyDescent="0.25">
      <c r="A26" s="148" t="s">
        <v>80</v>
      </c>
      <c r="B26" s="149">
        <f>'SO 31598'!L151</f>
        <v>0</v>
      </c>
      <c r="C26" s="149">
        <f>'SO 31598'!M151</f>
        <v>0</v>
      </c>
      <c r="D26" s="149">
        <f>'SO 31598'!I151</f>
        <v>0</v>
      </c>
      <c r="E26" s="150">
        <f>'SO 31598'!S151</f>
        <v>0</v>
      </c>
      <c r="F26" s="150">
        <f>'SO 31598'!V151</f>
        <v>0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x14ac:dyDescent="0.25">
      <c r="A27" s="148" t="s">
        <v>81</v>
      </c>
      <c r="B27" s="149">
        <f>'SO 31598'!L156</f>
        <v>0</v>
      </c>
      <c r="C27" s="149">
        <f>'SO 31598'!M156</f>
        <v>0</v>
      </c>
      <c r="D27" s="149">
        <f>'SO 31598'!I156</f>
        <v>0</v>
      </c>
      <c r="E27" s="150">
        <f>'SO 31598'!S156</f>
        <v>1.0900000000000001</v>
      </c>
      <c r="F27" s="150">
        <f>'SO 31598'!V156</f>
        <v>0</v>
      </c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x14ac:dyDescent="0.25">
      <c r="A28" s="2" t="s">
        <v>72</v>
      </c>
      <c r="B28" s="151">
        <f>'SO 31598'!L158</f>
        <v>0</v>
      </c>
      <c r="C28" s="151">
        <f>'SO 31598'!M158</f>
        <v>0</v>
      </c>
      <c r="D28" s="151">
        <f>'SO 31598'!I158</f>
        <v>0</v>
      </c>
      <c r="E28" s="152">
        <f>'SO 31598'!S158</f>
        <v>25.21</v>
      </c>
      <c r="F28" s="152">
        <f>'SO 31598'!V158</f>
        <v>2.04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x14ac:dyDescent="0.25">
      <c r="A29" s="1"/>
      <c r="B29" s="141"/>
      <c r="C29" s="141"/>
      <c r="D29" s="141"/>
      <c r="E29" s="140"/>
      <c r="F29" s="140"/>
    </row>
    <row r="30" spans="1:26" x14ac:dyDescent="0.25">
      <c r="A30" s="2" t="s">
        <v>82</v>
      </c>
      <c r="B30" s="151"/>
      <c r="C30" s="149"/>
      <c r="D30" s="149"/>
      <c r="E30" s="150"/>
      <c r="F30" s="150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x14ac:dyDescent="0.25">
      <c r="A31" s="148" t="s">
        <v>83</v>
      </c>
      <c r="B31" s="149">
        <f>'SO 31598'!L163</f>
        <v>0</v>
      </c>
      <c r="C31" s="149">
        <f>'SO 31598'!M163</f>
        <v>0</v>
      </c>
      <c r="D31" s="149">
        <f>'SO 31598'!I163</f>
        <v>0</v>
      </c>
      <c r="E31" s="150">
        <f>'SO 31598'!S163</f>
        <v>0</v>
      </c>
      <c r="F31" s="150">
        <f>'SO 31598'!V163</f>
        <v>0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x14ac:dyDescent="0.25">
      <c r="A32" s="148" t="s">
        <v>369</v>
      </c>
      <c r="B32" s="149">
        <f>'SO 31598'!L168</f>
        <v>0</v>
      </c>
      <c r="C32" s="149">
        <f>'SO 31598'!M168</f>
        <v>0</v>
      </c>
      <c r="D32" s="149">
        <f>'SO 31598'!I168</f>
        <v>0</v>
      </c>
      <c r="E32" s="150">
        <f>'SO 31598'!S168</f>
        <v>0</v>
      </c>
      <c r="F32" s="150">
        <f>'SO 31598'!V168</f>
        <v>0</v>
      </c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x14ac:dyDescent="0.25">
      <c r="A33" s="148" t="s">
        <v>370</v>
      </c>
      <c r="B33" s="149">
        <f>'SO 31598'!L172</f>
        <v>0</v>
      </c>
      <c r="C33" s="149">
        <f>'SO 31598'!M172</f>
        <v>0</v>
      </c>
      <c r="D33" s="149">
        <f>'SO 31598'!I172</f>
        <v>0</v>
      </c>
      <c r="E33" s="150">
        <f>'SO 31598'!S172</f>
        <v>0</v>
      </c>
      <c r="F33" s="150">
        <f>'SO 31598'!V172</f>
        <v>0</v>
      </c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x14ac:dyDescent="0.25">
      <c r="A34" s="2" t="s">
        <v>82</v>
      </c>
      <c r="B34" s="151">
        <f>'SO 31598'!L174</f>
        <v>0</v>
      </c>
      <c r="C34" s="151">
        <f>'SO 31598'!M174</f>
        <v>0</v>
      </c>
      <c r="D34" s="151">
        <f>'SO 31598'!I174</f>
        <v>0</v>
      </c>
      <c r="E34" s="152">
        <f>'SO 31598'!S174</f>
        <v>0</v>
      </c>
      <c r="F34" s="152">
        <f>'SO 31598'!V174</f>
        <v>0</v>
      </c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x14ac:dyDescent="0.25">
      <c r="A35" s="1"/>
      <c r="B35" s="141"/>
      <c r="C35" s="141"/>
      <c r="D35" s="141"/>
      <c r="E35" s="140"/>
      <c r="F35" s="140"/>
    </row>
    <row r="36" spans="1:26" x14ac:dyDescent="0.25">
      <c r="A36" s="2" t="s">
        <v>84</v>
      </c>
      <c r="B36" s="151">
        <f>'SO 31598'!L175</f>
        <v>0</v>
      </c>
      <c r="C36" s="151">
        <f>'SO 31598'!M175</f>
        <v>0</v>
      </c>
      <c r="D36" s="151">
        <f>'SO 31598'!I175</f>
        <v>0</v>
      </c>
      <c r="E36" s="152">
        <f>'SO 31598'!S175</f>
        <v>170.81</v>
      </c>
      <c r="F36" s="152">
        <f>'SO 31598'!V175</f>
        <v>170.04</v>
      </c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x14ac:dyDescent="0.25">
      <c r="A37" s="1"/>
      <c r="B37" s="141"/>
      <c r="C37" s="141"/>
      <c r="D37" s="141"/>
      <c r="E37" s="140"/>
      <c r="F37" s="140"/>
    </row>
    <row r="38" spans="1:26" x14ac:dyDescent="0.25">
      <c r="A38" s="1"/>
      <c r="B38" s="141"/>
      <c r="C38" s="141"/>
      <c r="D38" s="141"/>
      <c r="E38" s="140"/>
      <c r="F38" s="140"/>
    </row>
    <row r="39" spans="1:26" x14ac:dyDescent="0.25">
      <c r="A39" s="1"/>
      <c r="B39" s="141"/>
      <c r="C39" s="141"/>
      <c r="D39" s="141"/>
      <c r="E39" s="140"/>
      <c r="F39" s="140"/>
    </row>
    <row r="40" spans="1:26" x14ac:dyDescent="0.25">
      <c r="A40" s="1"/>
      <c r="B40" s="141"/>
      <c r="C40" s="141"/>
      <c r="D40" s="141"/>
      <c r="E40" s="140"/>
      <c r="F40" s="140"/>
    </row>
    <row r="41" spans="1:26" x14ac:dyDescent="0.25">
      <c r="A41" s="1"/>
      <c r="B41" s="141"/>
      <c r="C41" s="141"/>
      <c r="D41" s="141"/>
      <c r="E41" s="140"/>
      <c r="F41" s="140"/>
    </row>
    <row r="42" spans="1:26" x14ac:dyDescent="0.25">
      <c r="A42" s="1"/>
      <c r="B42" s="141"/>
      <c r="C42" s="141"/>
      <c r="D42" s="141"/>
      <c r="E42" s="140"/>
      <c r="F42" s="140"/>
    </row>
    <row r="43" spans="1:26" x14ac:dyDescent="0.25">
      <c r="A43" s="1"/>
      <c r="B43" s="141"/>
      <c r="C43" s="141"/>
      <c r="D43" s="141"/>
      <c r="E43" s="140"/>
      <c r="F43" s="140"/>
    </row>
    <row r="44" spans="1:26" x14ac:dyDescent="0.25">
      <c r="A44" s="1"/>
      <c r="B44" s="141"/>
      <c r="C44" s="141"/>
      <c r="D44" s="141"/>
      <c r="E44" s="140"/>
      <c r="F44" s="140"/>
    </row>
    <row r="45" spans="1:26" x14ac:dyDescent="0.25">
      <c r="A45" s="1"/>
      <c r="B45" s="141"/>
      <c r="C45" s="141"/>
      <c r="D45" s="141"/>
      <c r="E45" s="140"/>
      <c r="F45" s="140"/>
    </row>
    <row r="46" spans="1:26" x14ac:dyDescent="0.25">
      <c r="A46" s="1"/>
      <c r="B46" s="141"/>
      <c r="C46" s="141"/>
      <c r="D46" s="141"/>
      <c r="E46" s="140"/>
      <c r="F46" s="140"/>
    </row>
    <row r="47" spans="1:26" x14ac:dyDescent="0.25">
      <c r="A47" s="1"/>
      <c r="B47" s="141"/>
      <c r="C47" s="141"/>
      <c r="D47" s="141"/>
      <c r="E47" s="140"/>
      <c r="F47" s="140"/>
    </row>
    <row r="48" spans="1:26" x14ac:dyDescent="0.25">
      <c r="A48" s="1"/>
      <c r="B48" s="141"/>
      <c r="C48" s="141"/>
      <c r="D48" s="141"/>
      <c r="E48" s="140"/>
      <c r="F48" s="140"/>
    </row>
    <row r="49" spans="1:6" x14ac:dyDescent="0.25">
      <c r="A49" s="1"/>
      <c r="B49" s="141"/>
      <c r="C49" s="141"/>
      <c r="D49" s="141"/>
      <c r="E49" s="140"/>
      <c r="F49" s="140"/>
    </row>
    <row r="50" spans="1:6" x14ac:dyDescent="0.25">
      <c r="A50" s="1"/>
      <c r="B50" s="141"/>
      <c r="C50" s="141"/>
      <c r="D50" s="141"/>
      <c r="E50" s="140"/>
      <c r="F50" s="140"/>
    </row>
    <row r="51" spans="1:6" x14ac:dyDescent="0.25">
      <c r="A51" s="1"/>
      <c r="B51" s="141"/>
      <c r="C51" s="141"/>
      <c r="D51" s="141"/>
      <c r="E51" s="140"/>
      <c r="F51" s="140"/>
    </row>
    <row r="52" spans="1:6" x14ac:dyDescent="0.25">
      <c r="A52" s="1"/>
      <c r="B52" s="141"/>
      <c r="C52" s="141"/>
      <c r="D52" s="141"/>
      <c r="E52" s="140"/>
      <c r="F52" s="140"/>
    </row>
    <row r="53" spans="1:6" x14ac:dyDescent="0.25">
      <c r="A53" s="1"/>
      <c r="B53" s="141"/>
      <c r="C53" s="141"/>
      <c r="D53" s="141"/>
      <c r="E53" s="140"/>
      <c r="F53" s="140"/>
    </row>
    <row r="54" spans="1:6" x14ac:dyDescent="0.25">
      <c r="A54" s="1"/>
      <c r="B54" s="141"/>
      <c r="C54" s="141"/>
      <c r="D54" s="141"/>
      <c r="E54" s="140"/>
      <c r="F54" s="140"/>
    </row>
    <row r="55" spans="1:6" x14ac:dyDescent="0.25">
      <c r="A55" s="1"/>
      <c r="B55" s="141"/>
      <c r="C55" s="141"/>
      <c r="D55" s="141"/>
      <c r="E55" s="140"/>
      <c r="F55" s="140"/>
    </row>
    <row r="56" spans="1:6" x14ac:dyDescent="0.25">
      <c r="A56" s="1"/>
      <c r="B56" s="141"/>
      <c r="C56" s="141"/>
      <c r="D56" s="141"/>
      <c r="E56" s="140"/>
      <c r="F56" s="140"/>
    </row>
    <row r="57" spans="1:6" x14ac:dyDescent="0.25">
      <c r="A57" s="1"/>
      <c r="B57" s="141"/>
      <c r="C57" s="141"/>
      <c r="D57" s="141"/>
      <c r="E57" s="140"/>
      <c r="F57" s="140"/>
    </row>
    <row r="58" spans="1:6" x14ac:dyDescent="0.25">
      <c r="A58" s="1"/>
      <c r="B58" s="141"/>
      <c r="C58" s="141"/>
      <c r="D58" s="141"/>
      <c r="E58" s="140"/>
      <c r="F58" s="140"/>
    </row>
    <row r="59" spans="1:6" x14ac:dyDescent="0.25">
      <c r="A59" s="1"/>
      <c r="B59" s="141"/>
      <c r="C59" s="141"/>
      <c r="D59" s="141"/>
      <c r="E59" s="140"/>
      <c r="F59" s="140"/>
    </row>
    <row r="60" spans="1:6" x14ac:dyDescent="0.25">
      <c r="A60" s="1"/>
      <c r="B60" s="141"/>
      <c r="C60" s="141"/>
      <c r="D60" s="141"/>
      <c r="E60" s="140"/>
      <c r="F60" s="140"/>
    </row>
    <row r="61" spans="1:6" x14ac:dyDescent="0.25">
      <c r="A61" s="1"/>
      <c r="B61" s="141"/>
      <c r="C61" s="141"/>
      <c r="D61" s="141"/>
      <c r="E61" s="140"/>
      <c r="F61" s="140"/>
    </row>
    <row r="62" spans="1:6" x14ac:dyDescent="0.25">
      <c r="A62" s="1"/>
      <c r="B62" s="141"/>
      <c r="C62" s="141"/>
      <c r="D62" s="141"/>
      <c r="E62" s="140"/>
      <c r="F62" s="140"/>
    </row>
    <row r="63" spans="1:6" x14ac:dyDescent="0.25">
      <c r="A63" s="1"/>
      <c r="B63" s="141"/>
      <c r="C63" s="141"/>
      <c r="D63" s="141"/>
      <c r="E63" s="140"/>
      <c r="F63" s="140"/>
    </row>
    <row r="64" spans="1:6" x14ac:dyDescent="0.25">
      <c r="A64" s="1"/>
      <c r="B64" s="141"/>
      <c r="C64" s="141"/>
      <c r="D64" s="141"/>
      <c r="E64" s="140"/>
      <c r="F64" s="140"/>
    </row>
    <row r="65" spans="1:6" x14ac:dyDescent="0.25">
      <c r="A65" s="1"/>
      <c r="B65" s="141"/>
      <c r="C65" s="141"/>
      <c r="D65" s="141"/>
      <c r="E65" s="140"/>
      <c r="F65" s="140"/>
    </row>
    <row r="66" spans="1:6" x14ac:dyDescent="0.25">
      <c r="A66" s="1"/>
      <c r="B66" s="141"/>
      <c r="C66" s="141"/>
      <c r="D66" s="141"/>
      <c r="E66" s="140"/>
      <c r="F66" s="140"/>
    </row>
    <row r="67" spans="1:6" x14ac:dyDescent="0.25">
      <c r="A67" s="1"/>
      <c r="B67" s="141"/>
      <c r="C67" s="141"/>
      <c r="D67" s="141"/>
      <c r="E67" s="140"/>
      <c r="F67" s="140"/>
    </row>
    <row r="68" spans="1:6" x14ac:dyDescent="0.25">
      <c r="A68" s="1"/>
      <c r="B68" s="141"/>
      <c r="C68" s="141"/>
      <c r="D68" s="141"/>
      <c r="E68" s="140"/>
      <c r="F68" s="140"/>
    </row>
    <row r="69" spans="1:6" x14ac:dyDescent="0.25">
      <c r="A69" s="1"/>
      <c r="B69" s="141"/>
      <c r="C69" s="141"/>
      <c r="D69" s="141"/>
      <c r="E69" s="140"/>
      <c r="F69" s="140"/>
    </row>
    <row r="70" spans="1:6" x14ac:dyDescent="0.25">
      <c r="A70" s="1"/>
      <c r="B70" s="141"/>
      <c r="C70" s="141"/>
      <c r="D70" s="141"/>
      <c r="E70" s="140"/>
      <c r="F70" s="140"/>
    </row>
    <row r="71" spans="1:6" x14ac:dyDescent="0.25">
      <c r="A71" s="1"/>
      <c r="B71" s="141"/>
      <c r="C71" s="141"/>
      <c r="D71" s="141"/>
      <c r="E71" s="140"/>
      <c r="F71" s="140"/>
    </row>
    <row r="72" spans="1:6" x14ac:dyDescent="0.25">
      <c r="A72" s="1"/>
      <c r="B72" s="141"/>
      <c r="C72" s="141"/>
      <c r="D72" s="141"/>
      <c r="E72" s="140"/>
      <c r="F72" s="140"/>
    </row>
    <row r="73" spans="1:6" x14ac:dyDescent="0.25">
      <c r="A73" s="1"/>
      <c r="B73" s="141"/>
      <c r="C73" s="141"/>
      <c r="D73" s="141"/>
      <c r="E73" s="140"/>
      <c r="F73" s="140"/>
    </row>
    <row r="74" spans="1:6" x14ac:dyDescent="0.25">
      <c r="A74" s="1"/>
      <c r="B74" s="141"/>
      <c r="C74" s="141"/>
      <c r="D74" s="141"/>
      <c r="E74" s="140"/>
      <c r="F74" s="140"/>
    </row>
    <row r="75" spans="1:6" x14ac:dyDescent="0.25">
      <c r="A75" s="1"/>
      <c r="B75" s="141"/>
      <c r="C75" s="141"/>
      <c r="D75" s="141"/>
      <c r="E75" s="140"/>
      <c r="F75" s="140"/>
    </row>
    <row r="76" spans="1:6" x14ac:dyDescent="0.25">
      <c r="A76" s="1"/>
      <c r="B76" s="141"/>
      <c r="C76" s="141"/>
      <c r="D76" s="141"/>
      <c r="E76" s="140"/>
      <c r="F76" s="140"/>
    </row>
    <row r="77" spans="1:6" x14ac:dyDescent="0.25">
      <c r="A77" s="1"/>
      <c r="B77" s="141"/>
      <c r="C77" s="141"/>
      <c r="D77" s="141"/>
      <c r="E77" s="140"/>
      <c r="F77" s="140"/>
    </row>
    <row r="78" spans="1:6" x14ac:dyDescent="0.25">
      <c r="A78" s="1"/>
      <c r="B78" s="141"/>
      <c r="C78" s="141"/>
      <c r="D78" s="141"/>
      <c r="E78" s="140"/>
      <c r="F78" s="140"/>
    </row>
    <row r="79" spans="1:6" x14ac:dyDescent="0.25">
      <c r="A79" s="1"/>
      <c r="B79" s="141"/>
      <c r="C79" s="141"/>
      <c r="D79" s="141"/>
      <c r="E79" s="140"/>
      <c r="F79" s="140"/>
    </row>
    <row r="80" spans="1:6" x14ac:dyDescent="0.25">
      <c r="A80" s="1"/>
      <c r="B80" s="141"/>
      <c r="C80" s="141"/>
      <c r="D80" s="141"/>
      <c r="E80" s="140"/>
      <c r="F80" s="140"/>
    </row>
    <row r="81" spans="1:6" x14ac:dyDescent="0.25">
      <c r="A81" s="1"/>
      <c r="B81" s="141"/>
      <c r="C81" s="141"/>
      <c r="D81" s="141"/>
      <c r="E81" s="140"/>
      <c r="F81" s="140"/>
    </row>
    <row r="82" spans="1:6" x14ac:dyDescent="0.25">
      <c r="A82" s="1"/>
      <c r="B82" s="141"/>
      <c r="C82" s="141"/>
      <c r="D82" s="141"/>
      <c r="E82" s="140"/>
      <c r="F82" s="140"/>
    </row>
    <row r="83" spans="1:6" x14ac:dyDescent="0.25">
      <c r="A83" s="1"/>
      <c r="B83" s="141"/>
      <c r="C83" s="141"/>
      <c r="D83" s="141"/>
      <c r="E83" s="140"/>
      <c r="F83" s="140"/>
    </row>
    <row r="84" spans="1:6" x14ac:dyDescent="0.25">
      <c r="A84" s="1"/>
      <c r="B84" s="141"/>
      <c r="C84" s="141"/>
      <c r="D84" s="141"/>
      <c r="E84" s="140"/>
      <c r="F84" s="140"/>
    </row>
    <row r="85" spans="1:6" x14ac:dyDescent="0.25">
      <c r="A85" s="1"/>
      <c r="B85" s="141"/>
      <c r="C85" s="141"/>
      <c r="D85" s="141"/>
      <c r="E85" s="140"/>
      <c r="F85" s="140"/>
    </row>
    <row r="86" spans="1:6" x14ac:dyDescent="0.25">
      <c r="A86" s="1"/>
      <c r="B86" s="141"/>
      <c r="C86" s="141"/>
      <c r="D86" s="141"/>
      <c r="E86" s="140"/>
      <c r="F86" s="140"/>
    </row>
    <row r="87" spans="1:6" x14ac:dyDescent="0.25">
      <c r="A87" s="1"/>
      <c r="B87" s="141"/>
      <c r="C87" s="141"/>
      <c r="D87" s="141"/>
      <c r="E87" s="140"/>
      <c r="F87" s="140"/>
    </row>
    <row r="88" spans="1:6" x14ac:dyDescent="0.25">
      <c r="A88" s="1"/>
      <c r="B88" s="141"/>
      <c r="C88" s="141"/>
      <c r="D88" s="141"/>
      <c r="E88" s="140"/>
      <c r="F88" s="140"/>
    </row>
    <row r="89" spans="1:6" x14ac:dyDescent="0.25">
      <c r="A89" s="1"/>
      <c r="B89" s="141"/>
      <c r="C89" s="141"/>
      <c r="D89" s="141"/>
      <c r="E89" s="140"/>
      <c r="F89" s="140"/>
    </row>
    <row r="90" spans="1:6" x14ac:dyDescent="0.25">
      <c r="A90" s="1"/>
      <c r="B90" s="141"/>
      <c r="C90" s="141"/>
      <c r="D90" s="141"/>
      <c r="E90" s="140"/>
      <c r="F90" s="140"/>
    </row>
    <row r="91" spans="1:6" x14ac:dyDescent="0.25">
      <c r="A91" s="1"/>
      <c r="B91" s="141"/>
      <c r="C91" s="141"/>
      <c r="D91" s="141"/>
      <c r="E91" s="140"/>
      <c r="F91" s="140"/>
    </row>
    <row r="92" spans="1:6" x14ac:dyDescent="0.25">
      <c r="A92" s="1"/>
      <c r="B92" s="141"/>
      <c r="C92" s="141"/>
      <c r="D92" s="141"/>
      <c r="E92" s="140"/>
      <c r="F92" s="140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E9FFC-6D21-4C63-9CEE-1D4F404613CE}">
  <dimension ref="A1:AA175"/>
  <sheetViews>
    <sheetView workbookViewId="0">
      <pane ySplit="8" topLeftCell="A156" activePane="bottomLeft" state="frozen"/>
      <selection pane="bottomLeft" activeCell="G172" sqref="G17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6"/>
      <c r="B1" s="198" t="s">
        <v>615</v>
      </c>
      <c r="C1" s="199"/>
      <c r="D1" s="199"/>
      <c r="E1" s="199"/>
      <c r="F1" s="199"/>
      <c r="G1" s="199"/>
      <c r="H1" s="200"/>
      <c r="I1" s="157" t="s">
        <v>20</v>
      </c>
      <c r="J1" s="156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6"/>
      <c r="B2" s="198" t="s">
        <v>23</v>
      </c>
      <c r="C2" s="199"/>
      <c r="D2" s="199"/>
      <c r="E2" s="199"/>
      <c r="F2" s="199"/>
      <c r="G2" s="199"/>
      <c r="H2" s="200"/>
      <c r="I2" s="157" t="s">
        <v>18</v>
      </c>
      <c r="J2" s="156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6"/>
      <c r="B3" s="198" t="s">
        <v>24</v>
      </c>
      <c r="C3" s="199"/>
      <c r="D3" s="199"/>
      <c r="E3" s="199"/>
      <c r="F3" s="199"/>
      <c r="G3" s="199"/>
      <c r="H3" s="200"/>
      <c r="I3" s="157" t="s">
        <v>95</v>
      </c>
      <c r="J3" s="156"/>
      <c r="K3" s="3"/>
      <c r="L3" s="3"/>
      <c r="M3" s="3"/>
      <c r="N3" s="3"/>
      <c r="O3" s="3"/>
      <c r="P3" s="5" t="s">
        <v>22</v>
      </c>
      <c r="Q3" s="1"/>
      <c r="R3" s="1"/>
      <c r="S3" s="3"/>
      <c r="V3" s="3"/>
    </row>
    <row r="4" spans="1:26" x14ac:dyDescent="0.25">
      <c r="A4" s="3"/>
      <c r="B4" s="5" t="s">
        <v>96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365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5.75" x14ac:dyDescent="0.25">
      <c r="A8" s="159" t="s">
        <v>85</v>
      </c>
      <c r="B8" s="159" t="s">
        <v>86</v>
      </c>
      <c r="C8" s="159" t="s">
        <v>87</v>
      </c>
      <c r="D8" s="159" t="s">
        <v>88</v>
      </c>
      <c r="E8" s="159" t="s">
        <v>89</v>
      </c>
      <c r="F8" s="159" t="s">
        <v>90</v>
      </c>
      <c r="G8" s="159" t="s">
        <v>54</v>
      </c>
      <c r="H8" s="159" t="s">
        <v>55</v>
      </c>
      <c r="I8" s="159" t="s">
        <v>91</v>
      </c>
      <c r="J8" s="159"/>
      <c r="K8" s="159"/>
      <c r="L8" s="159"/>
      <c r="M8" s="159"/>
      <c r="N8" s="159"/>
      <c r="O8" s="159"/>
      <c r="P8" s="159" t="s">
        <v>92</v>
      </c>
      <c r="Q8" s="153"/>
      <c r="R8" s="153"/>
      <c r="S8" s="159" t="s">
        <v>93</v>
      </c>
      <c r="T8" s="155"/>
      <c r="U8" s="155"/>
      <c r="V8" s="159" t="s">
        <v>94</v>
      </c>
      <c r="W8" s="154"/>
      <c r="X8" s="154"/>
      <c r="Y8" s="154"/>
      <c r="Z8" s="154"/>
    </row>
    <row r="9" spans="1:26" x14ac:dyDescent="0.25">
      <c r="A9" s="142"/>
      <c r="B9" s="142"/>
      <c r="C9" s="160"/>
      <c r="D9" s="146" t="s">
        <v>65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 x14ac:dyDescent="0.25">
      <c r="A10" s="148"/>
      <c r="B10" s="148"/>
      <c r="C10" s="148"/>
      <c r="D10" s="148" t="s">
        <v>68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4.95" customHeight="1" x14ac:dyDescent="0.25">
      <c r="A11" s="166"/>
      <c r="B11" s="163" t="s">
        <v>148</v>
      </c>
      <c r="C11" s="167" t="s">
        <v>149</v>
      </c>
      <c r="D11" s="163" t="s">
        <v>150</v>
      </c>
      <c r="E11" s="163" t="s">
        <v>151</v>
      </c>
      <c r="F11" s="164">
        <v>22</v>
      </c>
      <c r="G11" s="165">
        <v>0</v>
      </c>
      <c r="H11" s="165">
        <v>0</v>
      </c>
      <c r="I11" s="165">
        <f t="shared" ref="I11:I23" si="0">ROUND(F11*(G11+H11),2)</f>
        <v>0</v>
      </c>
      <c r="J11" s="163">
        <f t="shared" ref="J11:J23" si="1">ROUND(F11*(N11),2)</f>
        <v>107.8</v>
      </c>
      <c r="K11" s="1">
        <f t="shared" ref="K11:K23" si="2">ROUND(F11*(O11),2)</f>
        <v>0</v>
      </c>
      <c r="L11" s="1">
        <f t="shared" ref="L11:L23" si="3">ROUND(F11*(G11),2)</f>
        <v>0</v>
      </c>
      <c r="M11" s="1">
        <f t="shared" ref="M11:M23" si="4">ROUND(F11*(H11),2)</f>
        <v>0</v>
      </c>
      <c r="N11" s="1">
        <v>4.9000000000000004</v>
      </c>
      <c r="O11" s="1"/>
      <c r="P11" s="162">
        <v>6.0200000000000002E-3</v>
      </c>
      <c r="Q11" s="158"/>
      <c r="R11" s="158">
        <v>6.0200000000000002E-3</v>
      </c>
      <c r="S11" s="148">
        <f t="shared" ref="S11:S18" si="5">ROUND(F11*(P11),3)</f>
        <v>0.13200000000000001</v>
      </c>
      <c r="V11" s="162"/>
      <c r="Z11">
        <v>0</v>
      </c>
    </row>
    <row r="12" spans="1:26" ht="24.95" customHeight="1" x14ac:dyDescent="0.25">
      <c r="A12" s="166"/>
      <c r="B12" s="163" t="s">
        <v>152</v>
      </c>
      <c r="C12" s="167" t="s">
        <v>156</v>
      </c>
      <c r="D12" s="163" t="s">
        <v>157</v>
      </c>
      <c r="E12" s="163" t="s">
        <v>155</v>
      </c>
      <c r="F12" s="164">
        <v>4</v>
      </c>
      <c r="G12" s="165">
        <v>0</v>
      </c>
      <c r="H12" s="165">
        <v>0</v>
      </c>
      <c r="I12" s="165">
        <f t="shared" si="0"/>
        <v>0</v>
      </c>
      <c r="J12" s="163">
        <f t="shared" si="1"/>
        <v>32.799999999999997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8.1999999999999993</v>
      </c>
      <c r="O12" s="1"/>
      <c r="P12" s="162">
        <v>2.3900000000000001E-2</v>
      </c>
      <c r="Q12" s="158"/>
      <c r="R12" s="158">
        <v>2.3900000000000001E-2</v>
      </c>
      <c r="S12" s="148">
        <f t="shared" si="5"/>
        <v>9.6000000000000002E-2</v>
      </c>
      <c r="V12" s="162"/>
      <c r="Z12">
        <v>0</v>
      </c>
    </row>
    <row r="13" spans="1:26" ht="24.95" customHeight="1" x14ac:dyDescent="0.25">
      <c r="A13" s="166"/>
      <c r="B13" s="163" t="s">
        <v>152</v>
      </c>
      <c r="C13" s="167" t="s">
        <v>371</v>
      </c>
      <c r="D13" s="163" t="s">
        <v>372</v>
      </c>
      <c r="E13" s="163" t="s">
        <v>155</v>
      </c>
      <c r="F13" s="164">
        <v>5</v>
      </c>
      <c r="G13" s="165">
        <v>0</v>
      </c>
      <c r="H13" s="165">
        <v>0</v>
      </c>
      <c r="I13" s="165">
        <f t="shared" si="0"/>
        <v>0</v>
      </c>
      <c r="J13" s="163">
        <f t="shared" si="1"/>
        <v>35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7</v>
      </c>
      <c r="O13" s="1"/>
      <c r="P13" s="162">
        <v>1.9599999999999999E-2</v>
      </c>
      <c r="Q13" s="158"/>
      <c r="R13" s="158">
        <v>1.9599999999999999E-2</v>
      </c>
      <c r="S13" s="148">
        <f t="shared" si="5"/>
        <v>9.8000000000000004E-2</v>
      </c>
      <c r="V13" s="162"/>
      <c r="Z13">
        <v>0</v>
      </c>
    </row>
    <row r="14" spans="1:26" ht="24.95" customHeight="1" x14ac:dyDescent="0.25">
      <c r="A14" s="166"/>
      <c r="B14" s="163" t="s">
        <v>152</v>
      </c>
      <c r="C14" s="167" t="s">
        <v>373</v>
      </c>
      <c r="D14" s="163" t="s">
        <v>374</v>
      </c>
      <c r="E14" s="163" t="s">
        <v>155</v>
      </c>
      <c r="F14" s="164">
        <v>8</v>
      </c>
      <c r="G14" s="165">
        <v>0</v>
      </c>
      <c r="H14" s="165">
        <v>0</v>
      </c>
      <c r="I14" s="165">
        <f t="shared" si="0"/>
        <v>0</v>
      </c>
      <c r="J14" s="163">
        <f t="shared" si="1"/>
        <v>97.84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12.23</v>
      </c>
      <c r="O14" s="1"/>
      <c r="P14" s="162">
        <v>5.3999999999999999E-2</v>
      </c>
      <c r="Q14" s="158"/>
      <c r="R14" s="158">
        <v>5.3999999999999999E-2</v>
      </c>
      <c r="S14" s="148">
        <f t="shared" si="5"/>
        <v>0.432</v>
      </c>
      <c r="V14" s="162"/>
      <c r="Z14">
        <v>0</v>
      </c>
    </row>
    <row r="15" spans="1:26" ht="24.95" customHeight="1" x14ac:dyDescent="0.25">
      <c r="A15" s="166"/>
      <c r="B15" s="163" t="s">
        <v>152</v>
      </c>
      <c r="C15" s="167" t="s">
        <v>158</v>
      </c>
      <c r="D15" s="163" t="s">
        <v>159</v>
      </c>
      <c r="E15" s="163" t="s">
        <v>155</v>
      </c>
      <c r="F15" s="164">
        <v>5</v>
      </c>
      <c r="G15" s="165">
        <v>0</v>
      </c>
      <c r="H15" s="165">
        <v>0</v>
      </c>
      <c r="I15" s="165">
        <f t="shared" si="0"/>
        <v>0</v>
      </c>
      <c r="J15" s="163">
        <f t="shared" si="1"/>
        <v>51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10.199999999999999</v>
      </c>
      <c r="O15" s="1"/>
      <c r="P15" s="162">
        <v>2.8199999999999999E-2</v>
      </c>
      <c r="Q15" s="158"/>
      <c r="R15" s="158">
        <v>2.8199999999999999E-2</v>
      </c>
      <c r="S15" s="148">
        <f t="shared" si="5"/>
        <v>0.14099999999999999</v>
      </c>
      <c r="V15" s="162"/>
      <c r="Z15">
        <v>0</v>
      </c>
    </row>
    <row r="16" spans="1:26" ht="24.95" customHeight="1" x14ac:dyDescent="0.25">
      <c r="A16" s="166"/>
      <c r="B16" s="163" t="s">
        <v>148</v>
      </c>
      <c r="C16" s="167" t="s">
        <v>160</v>
      </c>
      <c r="D16" s="163" t="s">
        <v>161</v>
      </c>
      <c r="E16" s="163" t="s">
        <v>151</v>
      </c>
      <c r="F16" s="164">
        <v>8</v>
      </c>
      <c r="G16" s="165">
        <v>0</v>
      </c>
      <c r="H16" s="165">
        <v>0</v>
      </c>
      <c r="I16" s="165">
        <f t="shared" si="0"/>
        <v>0</v>
      </c>
      <c r="J16" s="163">
        <f t="shared" si="1"/>
        <v>48.88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6.11</v>
      </c>
      <c r="O16" s="1"/>
      <c r="P16" s="162">
        <v>8.0199999999999994E-3</v>
      </c>
      <c r="Q16" s="158"/>
      <c r="R16" s="158">
        <v>8.0199999999999994E-3</v>
      </c>
      <c r="S16" s="148">
        <f t="shared" si="5"/>
        <v>6.4000000000000001E-2</v>
      </c>
      <c r="V16" s="162"/>
      <c r="Z16">
        <v>0</v>
      </c>
    </row>
    <row r="17" spans="1:26" ht="24.95" customHeight="1" x14ac:dyDescent="0.25">
      <c r="A17" s="166"/>
      <c r="B17" s="163" t="s">
        <v>152</v>
      </c>
      <c r="C17" s="167" t="s">
        <v>375</v>
      </c>
      <c r="D17" s="163" t="s">
        <v>376</v>
      </c>
      <c r="E17" s="163" t="s">
        <v>155</v>
      </c>
      <c r="F17" s="164">
        <v>3</v>
      </c>
      <c r="G17" s="165">
        <v>0</v>
      </c>
      <c r="H17" s="165">
        <v>0</v>
      </c>
      <c r="I17" s="165">
        <f t="shared" si="0"/>
        <v>0</v>
      </c>
      <c r="J17" s="163">
        <f t="shared" si="1"/>
        <v>30.6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10.199999999999999</v>
      </c>
      <c r="O17" s="1"/>
      <c r="P17" s="162">
        <v>5.8599999999999999E-2</v>
      </c>
      <c r="Q17" s="158"/>
      <c r="R17" s="158">
        <v>5.8599999999999999E-2</v>
      </c>
      <c r="S17" s="148">
        <f t="shared" si="5"/>
        <v>0.17599999999999999</v>
      </c>
      <c r="V17" s="162"/>
      <c r="Z17">
        <v>0</v>
      </c>
    </row>
    <row r="18" spans="1:26" ht="24.95" customHeight="1" x14ac:dyDescent="0.25">
      <c r="A18" s="166"/>
      <c r="B18" s="163" t="s">
        <v>152</v>
      </c>
      <c r="C18" s="167" t="s">
        <v>377</v>
      </c>
      <c r="D18" s="163" t="s">
        <v>378</v>
      </c>
      <c r="E18" s="163" t="s">
        <v>155</v>
      </c>
      <c r="F18" s="164">
        <v>5</v>
      </c>
      <c r="G18" s="165">
        <v>0</v>
      </c>
      <c r="H18" s="165">
        <v>0</v>
      </c>
      <c r="I18" s="165">
        <f t="shared" si="0"/>
        <v>0</v>
      </c>
      <c r="J18" s="163">
        <f t="shared" si="1"/>
        <v>62.5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12.5</v>
      </c>
      <c r="O18" s="1"/>
      <c r="P18" s="162">
        <v>3.3799999999999997E-2</v>
      </c>
      <c r="Q18" s="158"/>
      <c r="R18" s="158">
        <v>3.3799999999999997E-2</v>
      </c>
      <c r="S18" s="148">
        <f t="shared" si="5"/>
        <v>0.16900000000000001</v>
      </c>
      <c r="V18" s="162"/>
      <c r="Z18">
        <v>0</v>
      </c>
    </row>
    <row r="19" spans="1:26" ht="24.95" customHeight="1" x14ac:dyDescent="0.25">
      <c r="A19" s="166"/>
      <c r="B19" s="163" t="s">
        <v>107</v>
      </c>
      <c r="C19" s="167" t="s">
        <v>379</v>
      </c>
      <c r="D19" s="163" t="s">
        <v>380</v>
      </c>
      <c r="E19" s="163" t="s">
        <v>143</v>
      </c>
      <c r="F19" s="164">
        <v>35</v>
      </c>
      <c r="G19" s="165">
        <v>0</v>
      </c>
      <c r="H19" s="165">
        <v>0</v>
      </c>
      <c r="I19" s="165">
        <f t="shared" si="0"/>
        <v>0</v>
      </c>
      <c r="J19" s="163">
        <f t="shared" si="1"/>
        <v>284.2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8.1199999999999992</v>
      </c>
      <c r="O19" s="1"/>
      <c r="P19" s="158"/>
      <c r="Q19" s="158"/>
      <c r="R19" s="158"/>
      <c r="S19" s="148"/>
      <c r="V19" s="162"/>
      <c r="Z19">
        <v>0</v>
      </c>
    </row>
    <row r="20" spans="1:26" ht="24.95" customHeight="1" x14ac:dyDescent="0.25">
      <c r="A20" s="166"/>
      <c r="B20" s="163" t="s">
        <v>164</v>
      </c>
      <c r="C20" s="167" t="s">
        <v>381</v>
      </c>
      <c r="D20" s="163" t="s">
        <v>382</v>
      </c>
      <c r="E20" s="163" t="s">
        <v>126</v>
      </c>
      <c r="F20" s="164">
        <v>6.15</v>
      </c>
      <c r="G20" s="165">
        <v>0</v>
      </c>
      <c r="H20" s="165">
        <v>0</v>
      </c>
      <c r="I20" s="165">
        <f t="shared" si="0"/>
        <v>0</v>
      </c>
      <c r="J20" s="163">
        <f t="shared" si="1"/>
        <v>302.39999999999998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49.17</v>
      </c>
      <c r="O20" s="1"/>
      <c r="P20" s="162">
        <v>0.31285000000000002</v>
      </c>
      <c r="Q20" s="158"/>
      <c r="R20" s="158">
        <v>0.31285000000000002</v>
      </c>
      <c r="S20" s="148">
        <f>ROUND(F20*(P20),3)</f>
        <v>1.9239999999999999</v>
      </c>
      <c r="V20" s="162"/>
      <c r="Z20">
        <v>0</v>
      </c>
    </row>
    <row r="21" spans="1:26" ht="24.95" customHeight="1" x14ac:dyDescent="0.25">
      <c r="A21" s="166"/>
      <c r="B21" s="163" t="s">
        <v>119</v>
      </c>
      <c r="C21" s="167" t="s">
        <v>383</v>
      </c>
      <c r="D21" s="163" t="s">
        <v>384</v>
      </c>
      <c r="E21" s="163" t="s">
        <v>126</v>
      </c>
      <c r="F21" s="164">
        <v>61.368000000000002</v>
      </c>
      <c r="G21" s="165">
        <v>0</v>
      </c>
      <c r="H21" s="165">
        <v>0</v>
      </c>
      <c r="I21" s="165">
        <f t="shared" si="0"/>
        <v>0</v>
      </c>
      <c r="J21" s="163">
        <f t="shared" si="1"/>
        <v>1395.51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22.74</v>
      </c>
      <c r="O21" s="1"/>
      <c r="P21" s="162">
        <v>9.6960000000000005E-2</v>
      </c>
      <c r="Q21" s="158"/>
      <c r="R21" s="158">
        <v>9.6960000000000005E-2</v>
      </c>
      <c r="S21" s="148">
        <f>ROUND(F21*(P21),3)</f>
        <v>5.95</v>
      </c>
      <c r="V21" s="162"/>
      <c r="Z21">
        <v>0</v>
      </c>
    </row>
    <row r="22" spans="1:26" ht="24.95" customHeight="1" x14ac:dyDescent="0.25">
      <c r="A22" s="166"/>
      <c r="B22" s="163" t="s">
        <v>119</v>
      </c>
      <c r="C22" s="167" t="s">
        <v>385</v>
      </c>
      <c r="D22" s="163" t="s">
        <v>386</v>
      </c>
      <c r="E22" s="163" t="s">
        <v>126</v>
      </c>
      <c r="F22" s="164">
        <v>172.886</v>
      </c>
      <c r="G22" s="165">
        <v>0</v>
      </c>
      <c r="H22" s="165">
        <v>0</v>
      </c>
      <c r="I22" s="165">
        <f t="shared" si="0"/>
        <v>0</v>
      </c>
      <c r="J22" s="163">
        <f t="shared" si="1"/>
        <v>4501.95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26.04</v>
      </c>
      <c r="O22" s="1"/>
      <c r="P22" s="162">
        <v>0.11906</v>
      </c>
      <c r="Q22" s="158"/>
      <c r="R22" s="158">
        <v>0.11906</v>
      </c>
      <c r="S22" s="148">
        <f>ROUND(F22*(P22),3)</f>
        <v>20.584</v>
      </c>
      <c r="V22" s="162"/>
      <c r="Z22">
        <v>0</v>
      </c>
    </row>
    <row r="23" spans="1:26" ht="24.95" customHeight="1" x14ac:dyDescent="0.25">
      <c r="A23" s="166"/>
      <c r="B23" s="163" t="s">
        <v>119</v>
      </c>
      <c r="C23" s="167" t="s">
        <v>173</v>
      </c>
      <c r="D23" s="163" t="s">
        <v>174</v>
      </c>
      <c r="E23" s="163" t="s">
        <v>175</v>
      </c>
      <c r="F23" s="164">
        <v>44</v>
      </c>
      <c r="G23" s="165">
        <v>0</v>
      </c>
      <c r="H23" s="165">
        <v>0</v>
      </c>
      <c r="I23" s="165">
        <f t="shared" si="0"/>
        <v>0</v>
      </c>
      <c r="J23" s="163">
        <f t="shared" si="1"/>
        <v>106.04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2.41</v>
      </c>
      <c r="O23" s="1"/>
      <c r="P23" s="162">
        <v>3.2000000000000003E-4</v>
      </c>
      <c r="Q23" s="158"/>
      <c r="R23" s="158">
        <v>3.2000000000000003E-4</v>
      </c>
      <c r="S23" s="148">
        <f>ROUND(F23*(P23),3)</f>
        <v>1.4E-2</v>
      </c>
      <c r="V23" s="162"/>
      <c r="Z23">
        <v>0</v>
      </c>
    </row>
    <row r="24" spans="1:26" x14ac:dyDescent="0.25">
      <c r="A24" s="148"/>
      <c r="B24" s="148"/>
      <c r="C24" s="148"/>
      <c r="D24" s="148" t="s">
        <v>68</v>
      </c>
      <c r="E24" s="148"/>
      <c r="F24" s="162"/>
      <c r="G24" s="151">
        <f>ROUND((SUM(L10:L23))/1,2)</f>
        <v>0</v>
      </c>
      <c r="H24" s="151">
        <f>ROUND((SUM(M10:M23))/1,2)</f>
        <v>0</v>
      </c>
      <c r="I24" s="151">
        <f>ROUND((SUM(I10:I23))/1,2)</f>
        <v>0</v>
      </c>
      <c r="J24" s="148"/>
      <c r="K24" s="148"/>
      <c r="L24" s="148">
        <f>ROUND((SUM(L10:L23))/1,2)</f>
        <v>0</v>
      </c>
      <c r="M24" s="148">
        <f>ROUND((SUM(M10:M23))/1,2)</f>
        <v>0</v>
      </c>
      <c r="N24" s="148"/>
      <c r="O24" s="148"/>
      <c r="P24" s="168"/>
      <c r="Q24" s="148"/>
      <c r="R24" s="148"/>
      <c r="S24" s="168">
        <f>ROUND((SUM(S10:S23))/1,2)</f>
        <v>29.78</v>
      </c>
      <c r="T24" s="145"/>
      <c r="U24" s="145"/>
      <c r="V24" s="2">
        <f>ROUND((SUM(V10:V23))/1,2)</f>
        <v>0</v>
      </c>
      <c r="W24" s="145"/>
      <c r="X24" s="145"/>
      <c r="Y24" s="145"/>
      <c r="Z24" s="145"/>
    </row>
    <row r="25" spans="1:26" x14ac:dyDescent="0.25">
      <c r="A25" s="1"/>
      <c r="B25" s="1"/>
      <c r="C25" s="1"/>
      <c r="D25" s="1"/>
      <c r="E25" s="1"/>
      <c r="F25" s="158"/>
      <c r="G25" s="141"/>
      <c r="H25" s="141"/>
      <c r="I25" s="141"/>
      <c r="J25" s="1"/>
      <c r="K25" s="1"/>
      <c r="L25" s="1"/>
      <c r="M25" s="1"/>
      <c r="N25" s="1"/>
      <c r="O25" s="1"/>
      <c r="P25" s="1"/>
      <c r="Q25" s="1"/>
      <c r="R25" s="1"/>
      <c r="S25" s="1"/>
      <c r="V25" s="1"/>
    </row>
    <row r="26" spans="1:26" x14ac:dyDescent="0.25">
      <c r="A26" s="148"/>
      <c r="B26" s="148"/>
      <c r="C26" s="148"/>
      <c r="D26" s="148" t="s">
        <v>69</v>
      </c>
      <c r="E26" s="148"/>
      <c r="F26" s="162"/>
      <c r="G26" s="149"/>
      <c r="H26" s="149"/>
      <c r="I26" s="149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5"/>
      <c r="U26" s="145"/>
      <c r="V26" s="148"/>
      <c r="W26" s="145"/>
      <c r="X26" s="145"/>
      <c r="Y26" s="145"/>
      <c r="Z26" s="145"/>
    </row>
    <row r="27" spans="1:26" ht="35.1" customHeight="1" x14ac:dyDescent="0.25">
      <c r="A27" s="166"/>
      <c r="B27" s="163" t="s">
        <v>164</v>
      </c>
      <c r="C27" s="167" t="s">
        <v>176</v>
      </c>
      <c r="D27" s="163" t="s">
        <v>177</v>
      </c>
      <c r="E27" s="163" t="s">
        <v>126</v>
      </c>
      <c r="F27" s="164">
        <v>610.33000000000004</v>
      </c>
      <c r="G27" s="165">
        <v>0</v>
      </c>
      <c r="H27" s="165">
        <v>0</v>
      </c>
      <c r="I27" s="165">
        <f t="shared" ref="I27:I49" si="6">ROUND(F27*(G27+H27),2)</f>
        <v>0</v>
      </c>
      <c r="J27" s="163">
        <f t="shared" ref="J27:J49" si="7">ROUND(F27*(N27),2)</f>
        <v>3466.67</v>
      </c>
      <c r="K27" s="1">
        <f t="shared" ref="K27:K49" si="8">ROUND(F27*(O27),2)</f>
        <v>0</v>
      </c>
      <c r="L27" s="1">
        <f t="shared" ref="L27:L49" si="9">ROUND(F27*(G27),2)</f>
        <v>0</v>
      </c>
      <c r="M27" s="1">
        <f t="shared" ref="M27:M49" si="10">ROUND(F27*(H27),2)</f>
        <v>0</v>
      </c>
      <c r="N27" s="1">
        <v>5.68</v>
      </c>
      <c r="O27" s="1"/>
      <c r="P27" s="162">
        <v>1.2619999999999999E-2</v>
      </c>
      <c r="Q27" s="158"/>
      <c r="R27" s="158">
        <v>1.2619999999999999E-2</v>
      </c>
      <c r="S27" s="148">
        <f t="shared" ref="S27:S34" si="11">ROUND(F27*(P27),3)</f>
        <v>7.702</v>
      </c>
      <c r="V27" s="162"/>
      <c r="Z27">
        <v>0</v>
      </c>
    </row>
    <row r="28" spans="1:26" ht="24.95" customHeight="1" x14ac:dyDescent="0.25">
      <c r="A28" s="166"/>
      <c r="B28" s="163" t="s">
        <v>164</v>
      </c>
      <c r="C28" s="167" t="s">
        <v>178</v>
      </c>
      <c r="D28" s="163" t="s">
        <v>387</v>
      </c>
      <c r="E28" s="163" t="s">
        <v>126</v>
      </c>
      <c r="F28" s="164">
        <v>1788.884</v>
      </c>
      <c r="G28" s="165">
        <v>0</v>
      </c>
      <c r="H28" s="165">
        <v>0</v>
      </c>
      <c r="I28" s="165">
        <f t="shared" si="6"/>
        <v>0</v>
      </c>
      <c r="J28" s="163">
        <f t="shared" si="7"/>
        <v>7441.76</v>
      </c>
      <c r="K28" s="1">
        <f t="shared" si="8"/>
        <v>0</v>
      </c>
      <c r="L28" s="1">
        <f t="shared" si="9"/>
        <v>0</v>
      </c>
      <c r="M28" s="1">
        <f t="shared" si="10"/>
        <v>0</v>
      </c>
      <c r="N28" s="1">
        <v>4.16</v>
      </c>
      <c r="O28" s="1"/>
      <c r="P28" s="162">
        <v>1.1200000000000002E-2</v>
      </c>
      <c r="Q28" s="158"/>
      <c r="R28" s="158">
        <v>1.1200000000000002E-2</v>
      </c>
      <c r="S28" s="148">
        <f t="shared" si="11"/>
        <v>20.036000000000001</v>
      </c>
      <c r="V28" s="162"/>
      <c r="Z28">
        <v>0</v>
      </c>
    </row>
    <row r="29" spans="1:26" ht="24.95" customHeight="1" x14ac:dyDescent="0.25">
      <c r="A29" s="166"/>
      <c r="B29" s="163" t="s">
        <v>164</v>
      </c>
      <c r="C29" s="167" t="s">
        <v>388</v>
      </c>
      <c r="D29" s="163" t="s">
        <v>389</v>
      </c>
      <c r="E29" s="163" t="s">
        <v>126</v>
      </c>
      <c r="F29" s="164">
        <v>7.05</v>
      </c>
      <c r="G29" s="165">
        <v>0</v>
      </c>
      <c r="H29" s="165">
        <v>0</v>
      </c>
      <c r="I29" s="165">
        <f t="shared" si="6"/>
        <v>0</v>
      </c>
      <c r="J29" s="163">
        <f t="shared" si="7"/>
        <v>53.86</v>
      </c>
      <c r="K29" s="1">
        <f t="shared" si="8"/>
        <v>0</v>
      </c>
      <c r="L29" s="1">
        <f t="shared" si="9"/>
        <v>0</v>
      </c>
      <c r="M29" s="1">
        <f t="shared" si="10"/>
        <v>0</v>
      </c>
      <c r="N29" s="1">
        <v>7.64</v>
      </c>
      <c r="O29" s="1"/>
      <c r="P29" s="162">
        <v>1.9009999999999999E-2</v>
      </c>
      <c r="Q29" s="158"/>
      <c r="R29" s="158">
        <v>1.9009999999999999E-2</v>
      </c>
      <c r="S29" s="148">
        <f t="shared" si="11"/>
        <v>0.13400000000000001</v>
      </c>
      <c r="V29" s="162"/>
      <c r="Z29">
        <v>0</v>
      </c>
    </row>
    <row r="30" spans="1:26" ht="24.95" customHeight="1" x14ac:dyDescent="0.25">
      <c r="A30" s="166"/>
      <c r="B30" s="163" t="s">
        <v>119</v>
      </c>
      <c r="C30" s="167" t="s">
        <v>390</v>
      </c>
      <c r="D30" s="163" t="s">
        <v>391</v>
      </c>
      <c r="E30" s="163" t="s">
        <v>126</v>
      </c>
      <c r="F30" s="164">
        <v>418.91300000000001</v>
      </c>
      <c r="G30" s="165">
        <v>0</v>
      </c>
      <c r="H30" s="165">
        <v>0</v>
      </c>
      <c r="I30" s="165">
        <f t="shared" si="6"/>
        <v>0</v>
      </c>
      <c r="J30" s="163">
        <f t="shared" si="7"/>
        <v>2836.04</v>
      </c>
      <c r="K30" s="1">
        <f t="shared" si="8"/>
        <v>0</v>
      </c>
      <c r="L30" s="1">
        <f t="shared" si="9"/>
        <v>0</v>
      </c>
      <c r="M30" s="1">
        <f t="shared" si="10"/>
        <v>0</v>
      </c>
      <c r="N30" s="1">
        <v>6.77</v>
      </c>
      <c r="O30" s="1"/>
      <c r="P30" s="162">
        <v>3.7170000000000002E-2</v>
      </c>
      <c r="Q30" s="158"/>
      <c r="R30" s="158">
        <v>3.7170000000000002E-2</v>
      </c>
      <c r="S30" s="148">
        <f t="shared" si="11"/>
        <v>15.571</v>
      </c>
      <c r="V30" s="162"/>
      <c r="Z30">
        <v>0</v>
      </c>
    </row>
    <row r="31" spans="1:26" ht="24.95" customHeight="1" x14ac:dyDescent="0.25">
      <c r="A31" s="166"/>
      <c r="B31" s="163" t="s">
        <v>164</v>
      </c>
      <c r="C31" s="167" t="s">
        <v>392</v>
      </c>
      <c r="D31" s="163" t="s">
        <v>393</v>
      </c>
      <c r="E31" s="163" t="s">
        <v>126</v>
      </c>
      <c r="F31" s="164">
        <v>4.1920000000000002</v>
      </c>
      <c r="G31" s="165">
        <v>0</v>
      </c>
      <c r="H31" s="165">
        <v>0</v>
      </c>
      <c r="I31" s="165">
        <f t="shared" si="6"/>
        <v>0</v>
      </c>
      <c r="J31" s="163">
        <f t="shared" si="7"/>
        <v>61.29</v>
      </c>
      <c r="K31" s="1">
        <f t="shared" si="8"/>
        <v>0</v>
      </c>
      <c r="L31" s="1">
        <f t="shared" si="9"/>
        <v>0</v>
      </c>
      <c r="M31" s="1">
        <f t="shared" si="10"/>
        <v>0</v>
      </c>
      <c r="N31" s="1">
        <v>14.62</v>
      </c>
      <c r="O31" s="1"/>
      <c r="P31" s="162">
        <v>3.7559999999999996E-2</v>
      </c>
      <c r="Q31" s="158"/>
      <c r="R31" s="158">
        <v>3.7559999999999996E-2</v>
      </c>
      <c r="S31" s="148">
        <f t="shared" si="11"/>
        <v>0.157</v>
      </c>
      <c r="V31" s="162"/>
      <c r="Z31">
        <v>0</v>
      </c>
    </row>
    <row r="32" spans="1:26" ht="24.95" customHeight="1" x14ac:dyDescent="0.25">
      <c r="A32" s="166"/>
      <c r="B32" s="163" t="s">
        <v>119</v>
      </c>
      <c r="C32" s="167" t="s">
        <v>394</v>
      </c>
      <c r="D32" s="163" t="s">
        <v>395</v>
      </c>
      <c r="E32" s="163" t="s">
        <v>126</v>
      </c>
      <c r="F32" s="164">
        <v>418.91300000000001</v>
      </c>
      <c r="G32" s="165">
        <v>0</v>
      </c>
      <c r="H32" s="165">
        <v>0</v>
      </c>
      <c r="I32" s="165">
        <f t="shared" si="6"/>
        <v>0</v>
      </c>
      <c r="J32" s="163">
        <f t="shared" si="7"/>
        <v>1637.95</v>
      </c>
      <c r="K32" s="1">
        <f t="shared" si="8"/>
        <v>0</v>
      </c>
      <c r="L32" s="1">
        <f t="shared" si="9"/>
        <v>0</v>
      </c>
      <c r="M32" s="1">
        <f t="shared" si="10"/>
        <v>0</v>
      </c>
      <c r="N32" s="1">
        <v>3.91</v>
      </c>
      <c r="O32" s="1"/>
      <c r="P32" s="162">
        <v>2.8800000000000002E-3</v>
      </c>
      <c r="Q32" s="158"/>
      <c r="R32" s="158">
        <v>2.8800000000000002E-3</v>
      </c>
      <c r="S32" s="148">
        <f t="shared" si="11"/>
        <v>1.206</v>
      </c>
      <c r="V32" s="162"/>
      <c r="Z32">
        <v>0</v>
      </c>
    </row>
    <row r="33" spans="1:26" ht="24.95" customHeight="1" x14ac:dyDescent="0.25">
      <c r="A33" s="166"/>
      <c r="B33" s="163" t="s">
        <v>164</v>
      </c>
      <c r="C33" s="167" t="s">
        <v>396</v>
      </c>
      <c r="D33" s="163" t="s">
        <v>397</v>
      </c>
      <c r="E33" s="163" t="s">
        <v>126</v>
      </c>
      <c r="F33" s="164">
        <v>7.05</v>
      </c>
      <c r="G33" s="165">
        <v>0</v>
      </c>
      <c r="H33" s="165">
        <v>0</v>
      </c>
      <c r="I33" s="165">
        <f t="shared" si="6"/>
        <v>0</v>
      </c>
      <c r="J33" s="163">
        <f t="shared" si="7"/>
        <v>136.41999999999999</v>
      </c>
      <c r="K33" s="1">
        <f t="shared" si="8"/>
        <v>0</v>
      </c>
      <c r="L33" s="1">
        <f t="shared" si="9"/>
        <v>0</v>
      </c>
      <c r="M33" s="1">
        <f t="shared" si="10"/>
        <v>0</v>
      </c>
      <c r="N33" s="1">
        <v>19.350000000000001</v>
      </c>
      <c r="O33" s="1"/>
      <c r="P33" s="162">
        <v>4.9050000000000003E-2</v>
      </c>
      <c r="Q33" s="158"/>
      <c r="R33" s="158">
        <v>4.9050000000000003E-2</v>
      </c>
      <c r="S33" s="148">
        <f t="shared" si="11"/>
        <v>0.34599999999999997</v>
      </c>
      <c r="V33" s="162"/>
      <c r="Z33">
        <v>0</v>
      </c>
    </row>
    <row r="34" spans="1:26" ht="24.95" customHeight="1" x14ac:dyDescent="0.25">
      <c r="A34" s="166"/>
      <c r="B34" s="163" t="s">
        <v>119</v>
      </c>
      <c r="C34" s="167" t="s">
        <v>398</v>
      </c>
      <c r="D34" s="163" t="s">
        <v>399</v>
      </c>
      <c r="E34" s="163" t="s">
        <v>100</v>
      </c>
      <c r="F34" s="164">
        <v>26.225000000000001</v>
      </c>
      <c r="G34" s="165">
        <v>0</v>
      </c>
      <c r="H34" s="165">
        <v>0</v>
      </c>
      <c r="I34" s="165">
        <f t="shared" si="6"/>
        <v>0</v>
      </c>
      <c r="J34" s="163">
        <f t="shared" si="7"/>
        <v>3328.48</v>
      </c>
      <c r="K34" s="1">
        <f t="shared" si="8"/>
        <v>0</v>
      </c>
      <c r="L34" s="1">
        <f t="shared" si="9"/>
        <v>0</v>
      </c>
      <c r="M34" s="1">
        <f t="shared" si="10"/>
        <v>0</v>
      </c>
      <c r="N34" s="1">
        <v>126.92</v>
      </c>
      <c r="O34" s="1"/>
      <c r="P34" s="162">
        <v>2.2131099999999999</v>
      </c>
      <c r="Q34" s="158"/>
      <c r="R34" s="158">
        <v>2.2131099999999999</v>
      </c>
      <c r="S34" s="148">
        <f t="shared" si="11"/>
        <v>58.039000000000001</v>
      </c>
      <c r="V34" s="162"/>
      <c r="Z34">
        <v>0</v>
      </c>
    </row>
    <row r="35" spans="1:26" ht="24.95" customHeight="1" x14ac:dyDescent="0.25">
      <c r="A35" s="166"/>
      <c r="B35" s="163" t="s">
        <v>119</v>
      </c>
      <c r="C35" s="167" t="s">
        <v>400</v>
      </c>
      <c r="D35" s="163" t="s">
        <v>401</v>
      </c>
      <c r="E35" s="163" t="s">
        <v>100</v>
      </c>
      <c r="F35" s="164">
        <v>26.225000000000001</v>
      </c>
      <c r="G35" s="165">
        <v>0</v>
      </c>
      <c r="H35" s="165">
        <v>0</v>
      </c>
      <c r="I35" s="165">
        <f t="shared" si="6"/>
        <v>0</v>
      </c>
      <c r="J35" s="163">
        <f t="shared" si="7"/>
        <v>509.03</v>
      </c>
      <c r="K35" s="1">
        <f t="shared" si="8"/>
        <v>0</v>
      </c>
      <c r="L35" s="1">
        <f t="shared" si="9"/>
        <v>0</v>
      </c>
      <c r="M35" s="1">
        <f t="shared" si="10"/>
        <v>0</v>
      </c>
      <c r="N35" s="1">
        <v>19.41</v>
      </c>
      <c r="O35" s="1"/>
      <c r="P35" s="158"/>
      <c r="Q35" s="158"/>
      <c r="R35" s="158"/>
      <c r="S35" s="148"/>
      <c r="V35" s="162"/>
      <c r="Z35">
        <v>0</v>
      </c>
    </row>
    <row r="36" spans="1:26" ht="24.95" customHeight="1" x14ac:dyDescent="0.25">
      <c r="A36" s="166"/>
      <c r="B36" s="163" t="s">
        <v>107</v>
      </c>
      <c r="C36" s="167" t="s">
        <v>188</v>
      </c>
      <c r="D36" s="163" t="s">
        <v>189</v>
      </c>
      <c r="E36" s="163" t="s">
        <v>126</v>
      </c>
      <c r="F36" s="164">
        <v>610.33000000000004</v>
      </c>
      <c r="G36" s="165">
        <v>0</v>
      </c>
      <c r="H36" s="165">
        <v>0</v>
      </c>
      <c r="I36" s="165">
        <f t="shared" si="6"/>
        <v>0</v>
      </c>
      <c r="J36" s="163">
        <f t="shared" si="7"/>
        <v>9643.2099999999991</v>
      </c>
      <c r="K36" s="1">
        <f t="shared" si="8"/>
        <v>0</v>
      </c>
      <c r="L36" s="1">
        <f t="shared" si="9"/>
        <v>0</v>
      </c>
      <c r="M36" s="1">
        <f t="shared" si="10"/>
        <v>0</v>
      </c>
      <c r="N36" s="1">
        <v>15.8</v>
      </c>
      <c r="O36" s="1"/>
      <c r="P36" s="162">
        <v>1.84E-2</v>
      </c>
      <c r="Q36" s="158"/>
      <c r="R36" s="158">
        <v>1.84E-2</v>
      </c>
      <c r="S36" s="148">
        <f t="shared" ref="S36:S49" si="12">ROUND(F36*(P36),3)</f>
        <v>11.23</v>
      </c>
      <c r="V36" s="162"/>
      <c r="Z36">
        <v>0</v>
      </c>
    </row>
    <row r="37" spans="1:26" ht="24.95" customHeight="1" x14ac:dyDescent="0.25">
      <c r="A37" s="166"/>
      <c r="B37" s="163" t="s">
        <v>119</v>
      </c>
      <c r="C37" s="167" t="s">
        <v>402</v>
      </c>
      <c r="D37" s="163" t="s">
        <v>403</v>
      </c>
      <c r="E37" s="163" t="s">
        <v>143</v>
      </c>
      <c r="F37" s="164">
        <v>1</v>
      </c>
      <c r="G37" s="165">
        <v>0</v>
      </c>
      <c r="H37" s="165">
        <v>0</v>
      </c>
      <c r="I37" s="165">
        <f t="shared" si="6"/>
        <v>0</v>
      </c>
      <c r="J37" s="163">
        <f t="shared" si="7"/>
        <v>14.61</v>
      </c>
      <c r="K37" s="1">
        <f t="shared" si="8"/>
        <v>0</v>
      </c>
      <c r="L37" s="1">
        <f t="shared" si="9"/>
        <v>0</v>
      </c>
      <c r="M37" s="1">
        <f t="shared" si="10"/>
        <v>0</v>
      </c>
      <c r="N37" s="1">
        <v>14.61</v>
      </c>
      <c r="O37" s="1"/>
      <c r="P37" s="162">
        <v>3.567E-2</v>
      </c>
      <c r="Q37" s="158"/>
      <c r="R37" s="158">
        <v>3.567E-2</v>
      </c>
      <c r="S37" s="148">
        <f t="shared" si="12"/>
        <v>3.5999999999999997E-2</v>
      </c>
      <c r="V37" s="162"/>
      <c r="Z37">
        <v>0</v>
      </c>
    </row>
    <row r="38" spans="1:26" ht="24.95" customHeight="1" x14ac:dyDescent="0.25">
      <c r="A38" s="166"/>
      <c r="B38" s="163" t="s">
        <v>268</v>
      </c>
      <c r="C38" s="167" t="s">
        <v>404</v>
      </c>
      <c r="D38" s="163" t="s">
        <v>405</v>
      </c>
      <c r="E38" s="163" t="s">
        <v>143</v>
      </c>
      <c r="F38" s="164">
        <v>1</v>
      </c>
      <c r="G38" s="165">
        <v>0</v>
      </c>
      <c r="H38" s="165">
        <v>0</v>
      </c>
      <c r="I38" s="165">
        <f t="shared" si="6"/>
        <v>0</v>
      </c>
      <c r="J38" s="163">
        <f t="shared" si="7"/>
        <v>98.91</v>
      </c>
      <c r="K38" s="1">
        <f t="shared" si="8"/>
        <v>0</v>
      </c>
      <c r="L38" s="1">
        <f t="shared" si="9"/>
        <v>0</v>
      </c>
      <c r="M38" s="1">
        <f t="shared" si="10"/>
        <v>0</v>
      </c>
      <c r="N38" s="1">
        <v>98.91</v>
      </c>
      <c r="O38" s="1"/>
      <c r="P38" s="162">
        <v>2.3E-2</v>
      </c>
      <c r="Q38" s="158"/>
      <c r="R38" s="158">
        <v>2.3E-2</v>
      </c>
      <c r="S38" s="148">
        <f t="shared" si="12"/>
        <v>2.3E-2</v>
      </c>
      <c r="V38" s="162"/>
      <c r="Z38">
        <v>0</v>
      </c>
    </row>
    <row r="39" spans="1:26" ht="24.95" customHeight="1" x14ac:dyDescent="0.25">
      <c r="A39" s="166"/>
      <c r="B39" s="163" t="s">
        <v>164</v>
      </c>
      <c r="C39" s="167" t="s">
        <v>190</v>
      </c>
      <c r="D39" s="163" t="s">
        <v>191</v>
      </c>
      <c r="E39" s="163" t="s">
        <v>151</v>
      </c>
      <c r="F39" s="164">
        <v>16</v>
      </c>
      <c r="G39" s="165">
        <v>0</v>
      </c>
      <c r="H39" s="165">
        <v>0</v>
      </c>
      <c r="I39" s="165">
        <f t="shared" si="6"/>
        <v>0</v>
      </c>
      <c r="J39" s="163">
        <f t="shared" si="7"/>
        <v>326.08</v>
      </c>
      <c r="K39" s="1">
        <f t="shared" si="8"/>
        <v>0</v>
      </c>
      <c r="L39" s="1">
        <f t="shared" si="9"/>
        <v>0</v>
      </c>
      <c r="M39" s="1">
        <f t="shared" si="10"/>
        <v>0</v>
      </c>
      <c r="N39" s="1">
        <v>20.38</v>
      </c>
      <c r="O39" s="1"/>
      <c r="P39" s="162">
        <v>4.4160000000000005E-2</v>
      </c>
      <c r="Q39" s="158"/>
      <c r="R39" s="158">
        <v>4.4160000000000005E-2</v>
      </c>
      <c r="S39" s="148">
        <f t="shared" si="12"/>
        <v>0.70699999999999996</v>
      </c>
      <c r="V39" s="162"/>
      <c r="Z39">
        <v>0</v>
      </c>
    </row>
    <row r="40" spans="1:26" ht="24.95" customHeight="1" x14ac:dyDescent="0.25">
      <c r="A40" s="166"/>
      <c r="B40" s="163" t="s">
        <v>192</v>
      </c>
      <c r="C40" s="167" t="s">
        <v>193</v>
      </c>
      <c r="D40" s="163" t="s">
        <v>194</v>
      </c>
      <c r="E40" s="163" t="s">
        <v>143</v>
      </c>
      <c r="F40" s="164">
        <v>1</v>
      </c>
      <c r="G40" s="165">
        <v>0</v>
      </c>
      <c r="H40" s="165">
        <v>0</v>
      </c>
      <c r="I40" s="165">
        <f t="shared" si="6"/>
        <v>0</v>
      </c>
      <c r="J40" s="163">
        <f t="shared" si="7"/>
        <v>24.16</v>
      </c>
      <c r="K40" s="1">
        <f t="shared" si="8"/>
        <v>0</v>
      </c>
      <c r="L40" s="1">
        <f t="shared" si="9"/>
        <v>0</v>
      </c>
      <c r="M40" s="1">
        <f t="shared" si="10"/>
        <v>0</v>
      </c>
      <c r="N40" s="1">
        <v>24.16</v>
      </c>
      <c r="O40" s="1"/>
      <c r="P40" s="162">
        <v>1.0500000000000001E-2</v>
      </c>
      <c r="Q40" s="158"/>
      <c r="R40" s="158">
        <v>1.0500000000000001E-2</v>
      </c>
      <c r="S40" s="148">
        <f t="shared" si="12"/>
        <v>1.0999999999999999E-2</v>
      </c>
      <c r="V40" s="162"/>
      <c r="Z40">
        <v>0</v>
      </c>
    </row>
    <row r="41" spans="1:26" ht="24.95" customHeight="1" x14ac:dyDescent="0.25">
      <c r="A41" s="166"/>
      <c r="B41" s="163" t="s">
        <v>192</v>
      </c>
      <c r="C41" s="167" t="s">
        <v>195</v>
      </c>
      <c r="D41" s="163" t="s">
        <v>196</v>
      </c>
      <c r="E41" s="163" t="s">
        <v>143</v>
      </c>
      <c r="F41" s="164">
        <v>4</v>
      </c>
      <c r="G41" s="165">
        <v>0</v>
      </c>
      <c r="H41" s="165">
        <v>0</v>
      </c>
      <c r="I41" s="165">
        <f t="shared" si="6"/>
        <v>0</v>
      </c>
      <c r="J41" s="163">
        <f t="shared" si="7"/>
        <v>92.56</v>
      </c>
      <c r="K41" s="1">
        <f t="shared" si="8"/>
        <v>0</v>
      </c>
      <c r="L41" s="1">
        <f t="shared" si="9"/>
        <v>0</v>
      </c>
      <c r="M41" s="1">
        <f t="shared" si="10"/>
        <v>0</v>
      </c>
      <c r="N41" s="1">
        <v>23.14</v>
      </c>
      <c r="O41" s="1"/>
      <c r="P41" s="162">
        <v>1.0500000000000001E-2</v>
      </c>
      <c r="Q41" s="158"/>
      <c r="R41" s="158">
        <v>1.0500000000000001E-2</v>
      </c>
      <c r="S41" s="148">
        <f t="shared" si="12"/>
        <v>4.2000000000000003E-2</v>
      </c>
      <c r="V41" s="162"/>
      <c r="Z41">
        <v>0</v>
      </c>
    </row>
    <row r="42" spans="1:26" ht="24.95" customHeight="1" x14ac:dyDescent="0.25">
      <c r="A42" s="166"/>
      <c r="B42" s="163" t="s">
        <v>192</v>
      </c>
      <c r="C42" s="167" t="s">
        <v>406</v>
      </c>
      <c r="D42" s="163" t="s">
        <v>407</v>
      </c>
      <c r="E42" s="163" t="s">
        <v>143</v>
      </c>
      <c r="F42" s="164">
        <v>3</v>
      </c>
      <c r="G42" s="165">
        <v>0</v>
      </c>
      <c r="H42" s="165">
        <v>0</v>
      </c>
      <c r="I42" s="165">
        <f t="shared" si="6"/>
        <v>0</v>
      </c>
      <c r="J42" s="163">
        <f t="shared" si="7"/>
        <v>72.209999999999994</v>
      </c>
      <c r="K42" s="1">
        <f t="shared" si="8"/>
        <v>0</v>
      </c>
      <c r="L42" s="1">
        <f t="shared" si="9"/>
        <v>0</v>
      </c>
      <c r="M42" s="1">
        <f t="shared" si="10"/>
        <v>0</v>
      </c>
      <c r="N42" s="1">
        <v>24.07</v>
      </c>
      <c r="O42" s="1"/>
      <c r="P42" s="162">
        <v>1.0800000000000001E-2</v>
      </c>
      <c r="Q42" s="158"/>
      <c r="R42" s="158">
        <v>1.0800000000000001E-2</v>
      </c>
      <c r="S42" s="148">
        <f t="shared" si="12"/>
        <v>3.2000000000000001E-2</v>
      </c>
      <c r="V42" s="162"/>
      <c r="Z42">
        <v>0</v>
      </c>
    </row>
    <row r="43" spans="1:26" ht="24.95" customHeight="1" x14ac:dyDescent="0.25">
      <c r="A43" s="166"/>
      <c r="B43" s="163" t="s">
        <v>192</v>
      </c>
      <c r="C43" s="167" t="s">
        <v>408</v>
      </c>
      <c r="D43" s="163" t="s">
        <v>409</v>
      </c>
      <c r="E43" s="163" t="s">
        <v>143</v>
      </c>
      <c r="F43" s="164">
        <v>2</v>
      </c>
      <c r="G43" s="165">
        <v>0</v>
      </c>
      <c r="H43" s="165">
        <v>0</v>
      </c>
      <c r="I43" s="165">
        <f t="shared" si="6"/>
        <v>0</v>
      </c>
      <c r="J43" s="163">
        <f t="shared" si="7"/>
        <v>48.16</v>
      </c>
      <c r="K43" s="1">
        <f t="shared" si="8"/>
        <v>0</v>
      </c>
      <c r="L43" s="1">
        <f t="shared" si="9"/>
        <v>0</v>
      </c>
      <c r="M43" s="1">
        <f t="shared" si="10"/>
        <v>0</v>
      </c>
      <c r="N43" s="1">
        <v>24.08</v>
      </c>
      <c r="O43" s="1"/>
      <c r="P43" s="162">
        <v>1.0800000000000001E-2</v>
      </c>
      <c r="Q43" s="158"/>
      <c r="R43" s="158">
        <v>1.0800000000000001E-2</v>
      </c>
      <c r="S43" s="148">
        <f t="shared" si="12"/>
        <v>2.1999999999999999E-2</v>
      </c>
      <c r="V43" s="162"/>
      <c r="Z43">
        <v>0</v>
      </c>
    </row>
    <row r="44" spans="1:26" ht="24.95" customHeight="1" x14ac:dyDescent="0.25">
      <c r="A44" s="166"/>
      <c r="B44" s="163" t="s">
        <v>192</v>
      </c>
      <c r="C44" s="167" t="s">
        <v>197</v>
      </c>
      <c r="D44" s="163" t="s">
        <v>198</v>
      </c>
      <c r="E44" s="163" t="s">
        <v>143</v>
      </c>
      <c r="F44" s="164">
        <v>1</v>
      </c>
      <c r="G44" s="165">
        <v>0</v>
      </c>
      <c r="H44" s="165">
        <v>0</v>
      </c>
      <c r="I44" s="165">
        <f t="shared" si="6"/>
        <v>0</v>
      </c>
      <c r="J44" s="163">
        <f t="shared" si="7"/>
        <v>24.3</v>
      </c>
      <c r="K44" s="1">
        <f t="shared" si="8"/>
        <v>0</v>
      </c>
      <c r="L44" s="1">
        <f t="shared" si="9"/>
        <v>0</v>
      </c>
      <c r="M44" s="1">
        <f t="shared" si="10"/>
        <v>0</v>
      </c>
      <c r="N44" s="1">
        <v>24.3</v>
      </c>
      <c r="O44" s="1"/>
      <c r="P44" s="162">
        <v>1.0999999999999999E-2</v>
      </c>
      <c r="Q44" s="158"/>
      <c r="R44" s="158">
        <v>1.0999999999999999E-2</v>
      </c>
      <c r="S44" s="148">
        <f t="shared" si="12"/>
        <v>1.0999999999999999E-2</v>
      </c>
      <c r="V44" s="162"/>
      <c r="Z44">
        <v>0</v>
      </c>
    </row>
    <row r="45" spans="1:26" ht="24.95" customHeight="1" x14ac:dyDescent="0.25">
      <c r="A45" s="166"/>
      <c r="B45" s="163" t="s">
        <v>192</v>
      </c>
      <c r="C45" s="167" t="s">
        <v>199</v>
      </c>
      <c r="D45" s="163" t="s">
        <v>200</v>
      </c>
      <c r="E45" s="163" t="s">
        <v>143</v>
      </c>
      <c r="F45" s="164">
        <v>2</v>
      </c>
      <c r="G45" s="165">
        <v>0</v>
      </c>
      <c r="H45" s="165">
        <v>0</v>
      </c>
      <c r="I45" s="165">
        <f t="shared" si="6"/>
        <v>0</v>
      </c>
      <c r="J45" s="163">
        <f t="shared" si="7"/>
        <v>49.82</v>
      </c>
      <c r="K45" s="1">
        <f t="shared" si="8"/>
        <v>0</v>
      </c>
      <c r="L45" s="1">
        <f t="shared" si="9"/>
        <v>0</v>
      </c>
      <c r="M45" s="1">
        <f t="shared" si="10"/>
        <v>0</v>
      </c>
      <c r="N45" s="1">
        <v>24.91</v>
      </c>
      <c r="O45" s="1"/>
      <c r="P45" s="162">
        <v>1.0999999999999999E-2</v>
      </c>
      <c r="Q45" s="158"/>
      <c r="R45" s="158">
        <v>1.0999999999999999E-2</v>
      </c>
      <c r="S45" s="148">
        <f t="shared" si="12"/>
        <v>2.1999999999999999E-2</v>
      </c>
      <c r="V45" s="162"/>
      <c r="Z45">
        <v>0</v>
      </c>
    </row>
    <row r="46" spans="1:26" ht="24.95" customHeight="1" x14ac:dyDescent="0.25">
      <c r="A46" s="166"/>
      <c r="B46" s="163" t="s">
        <v>192</v>
      </c>
      <c r="C46" s="167" t="s">
        <v>410</v>
      </c>
      <c r="D46" s="163" t="s">
        <v>411</v>
      </c>
      <c r="E46" s="163" t="s">
        <v>143</v>
      </c>
      <c r="F46" s="164">
        <v>2</v>
      </c>
      <c r="G46" s="165">
        <v>0</v>
      </c>
      <c r="H46" s="165">
        <v>0</v>
      </c>
      <c r="I46" s="165">
        <f t="shared" si="6"/>
        <v>0</v>
      </c>
      <c r="J46" s="163">
        <f t="shared" si="7"/>
        <v>45.4</v>
      </c>
      <c r="K46" s="1">
        <f t="shared" si="8"/>
        <v>0</v>
      </c>
      <c r="L46" s="1">
        <f t="shared" si="9"/>
        <v>0</v>
      </c>
      <c r="M46" s="1">
        <f t="shared" si="10"/>
        <v>0</v>
      </c>
      <c r="N46" s="1">
        <v>22.7</v>
      </c>
      <c r="O46" s="1"/>
      <c r="P46" s="162">
        <v>1.1299999999999999E-2</v>
      </c>
      <c r="Q46" s="158"/>
      <c r="R46" s="158">
        <v>1.1299999999999999E-2</v>
      </c>
      <c r="S46" s="148">
        <f t="shared" si="12"/>
        <v>2.3E-2</v>
      </c>
      <c r="V46" s="162"/>
      <c r="Z46">
        <v>0</v>
      </c>
    </row>
    <row r="47" spans="1:26" ht="24.95" customHeight="1" x14ac:dyDescent="0.25">
      <c r="A47" s="166"/>
      <c r="B47" s="163" t="s">
        <v>192</v>
      </c>
      <c r="C47" s="167" t="s">
        <v>203</v>
      </c>
      <c r="D47" s="163" t="s">
        <v>204</v>
      </c>
      <c r="E47" s="163" t="s">
        <v>143</v>
      </c>
      <c r="F47" s="164">
        <v>1</v>
      </c>
      <c r="G47" s="165">
        <v>0</v>
      </c>
      <c r="H47" s="165">
        <v>0</v>
      </c>
      <c r="I47" s="165">
        <f t="shared" si="6"/>
        <v>0</v>
      </c>
      <c r="J47" s="163">
        <f t="shared" si="7"/>
        <v>26.6</v>
      </c>
      <c r="K47" s="1">
        <f t="shared" si="8"/>
        <v>0</v>
      </c>
      <c r="L47" s="1">
        <f t="shared" si="9"/>
        <v>0</v>
      </c>
      <c r="M47" s="1">
        <f t="shared" si="10"/>
        <v>0</v>
      </c>
      <c r="N47" s="1">
        <v>26.6</v>
      </c>
      <c r="O47" s="1"/>
      <c r="P47" s="162">
        <v>1.2699999999999999E-2</v>
      </c>
      <c r="Q47" s="158"/>
      <c r="R47" s="158">
        <v>1.2699999999999999E-2</v>
      </c>
      <c r="S47" s="148">
        <f t="shared" si="12"/>
        <v>1.2999999999999999E-2</v>
      </c>
      <c r="V47" s="162"/>
      <c r="Z47">
        <v>0</v>
      </c>
    </row>
    <row r="48" spans="1:26" ht="24.95" customHeight="1" x14ac:dyDescent="0.25">
      <c r="A48" s="166"/>
      <c r="B48" s="163" t="s">
        <v>119</v>
      </c>
      <c r="C48" s="167" t="s">
        <v>412</v>
      </c>
      <c r="D48" s="163" t="s">
        <v>413</v>
      </c>
      <c r="E48" s="163" t="s">
        <v>175</v>
      </c>
      <c r="F48" s="164">
        <v>1.8</v>
      </c>
      <c r="G48" s="165">
        <v>0</v>
      </c>
      <c r="H48" s="165">
        <v>0</v>
      </c>
      <c r="I48" s="165">
        <f t="shared" si="6"/>
        <v>0</v>
      </c>
      <c r="J48" s="163">
        <f t="shared" si="7"/>
        <v>9.02</v>
      </c>
      <c r="K48" s="1">
        <f t="shared" si="8"/>
        <v>0</v>
      </c>
      <c r="L48" s="1">
        <f t="shared" si="9"/>
        <v>0</v>
      </c>
      <c r="M48" s="1">
        <f t="shared" si="10"/>
        <v>0</v>
      </c>
      <c r="N48" s="1">
        <v>5.01</v>
      </c>
      <c r="O48" s="1"/>
      <c r="P48" s="162">
        <v>5.9900000000000005E-3</v>
      </c>
      <c r="Q48" s="158"/>
      <c r="R48" s="158">
        <v>5.9900000000000005E-3</v>
      </c>
      <c r="S48" s="148">
        <f t="shared" si="12"/>
        <v>1.0999999999999999E-2</v>
      </c>
      <c r="V48" s="162"/>
      <c r="Z48">
        <v>0</v>
      </c>
    </row>
    <row r="49" spans="1:26" ht="24.95" customHeight="1" x14ac:dyDescent="0.25">
      <c r="A49" s="166"/>
      <c r="B49" s="163" t="s">
        <v>268</v>
      </c>
      <c r="C49" s="167" t="s">
        <v>414</v>
      </c>
      <c r="D49" s="163" t="s">
        <v>415</v>
      </c>
      <c r="E49" s="163" t="s">
        <v>175</v>
      </c>
      <c r="F49" s="164">
        <v>1.8</v>
      </c>
      <c r="G49" s="165">
        <v>0</v>
      </c>
      <c r="H49" s="165">
        <v>0</v>
      </c>
      <c r="I49" s="165">
        <f t="shared" si="6"/>
        <v>0</v>
      </c>
      <c r="J49" s="163">
        <f t="shared" si="7"/>
        <v>30.89</v>
      </c>
      <c r="K49" s="1">
        <f t="shared" si="8"/>
        <v>0</v>
      </c>
      <c r="L49" s="1">
        <f t="shared" si="9"/>
        <v>0</v>
      </c>
      <c r="M49" s="1">
        <f t="shared" si="10"/>
        <v>0</v>
      </c>
      <c r="N49" s="1">
        <v>17.16</v>
      </c>
      <c r="O49" s="1"/>
      <c r="P49" s="162">
        <v>1.98E-3</v>
      </c>
      <c r="Q49" s="158"/>
      <c r="R49" s="158">
        <v>1.98E-3</v>
      </c>
      <c r="S49" s="148">
        <f t="shared" si="12"/>
        <v>4.0000000000000001E-3</v>
      </c>
      <c r="V49" s="162"/>
      <c r="Z49">
        <v>0</v>
      </c>
    </row>
    <row r="50" spans="1:26" x14ac:dyDescent="0.25">
      <c r="A50" s="148"/>
      <c r="B50" s="148"/>
      <c r="C50" s="148"/>
      <c r="D50" s="148" t="s">
        <v>69</v>
      </c>
      <c r="E50" s="148"/>
      <c r="F50" s="162"/>
      <c r="G50" s="151">
        <f>ROUND((SUM(L26:L49))/1,2)</f>
        <v>0</v>
      </c>
      <c r="H50" s="151">
        <f>ROUND((SUM(M26:M49))/1,2)</f>
        <v>0</v>
      </c>
      <c r="I50" s="151">
        <f>ROUND((SUM(I26:I49))/1,2)</f>
        <v>0</v>
      </c>
      <c r="J50" s="148"/>
      <c r="K50" s="148"/>
      <c r="L50" s="148">
        <f>ROUND((SUM(L26:L49))/1,2)</f>
        <v>0</v>
      </c>
      <c r="M50" s="148">
        <f>ROUND((SUM(M26:M49))/1,2)</f>
        <v>0</v>
      </c>
      <c r="N50" s="148"/>
      <c r="O50" s="148"/>
      <c r="P50" s="168"/>
      <c r="Q50" s="148"/>
      <c r="R50" s="148"/>
      <c r="S50" s="168">
        <f>ROUND((SUM(S26:S49))/1,2)</f>
        <v>115.38</v>
      </c>
      <c r="T50" s="145"/>
      <c r="U50" s="145"/>
      <c r="V50" s="2">
        <f>ROUND((SUM(V26:V49))/1,2)</f>
        <v>0</v>
      </c>
      <c r="W50" s="145"/>
      <c r="X50" s="145"/>
      <c r="Y50" s="145"/>
      <c r="Z50" s="145"/>
    </row>
    <row r="51" spans="1:26" x14ac:dyDescent="0.25">
      <c r="A51" s="1"/>
      <c r="B51" s="1"/>
      <c r="C51" s="1"/>
      <c r="D51" s="1"/>
      <c r="E51" s="1"/>
      <c r="F51" s="158"/>
      <c r="G51" s="141"/>
      <c r="H51" s="141"/>
      <c r="I51" s="141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25">
      <c r="A52" s="148"/>
      <c r="B52" s="148"/>
      <c r="C52" s="148"/>
      <c r="D52" s="148" t="s">
        <v>70</v>
      </c>
      <c r="E52" s="148"/>
      <c r="F52" s="162"/>
      <c r="G52" s="149"/>
      <c r="H52" s="149"/>
      <c r="I52" s="149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5"/>
      <c r="U52" s="145"/>
      <c r="V52" s="148"/>
      <c r="W52" s="145"/>
      <c r="X52" s="145"/>
      <c r="Y52" s="145"/>
      <c r="Z52" s="145"/>
    </row>
    <row r="53" spans="1:26" ht="24.95" customHeight="1" x14ac:dyDescent="0.25">
      <c r="A53" s="166"/>
      <c r="B53" s="163" t="s">
        <v>205</v>
      </c>
      <c r="C53" s="167" t="s">
        <v>206</v>
      </c>
      <c r="D53" s="163" t="s">
        <v>207</v>
      </c>
      <c r="E53" s="163" t="s">
        <v>126</v>
      </c>
      <c r="F53" s="164">
        <v>254.82</v>
      </c>
      <c r="G53" s="165">
        <v>0</v>
      </c>
      <c r="H53" s="165">
        <v>0</v>
      </c>
      <c r="I53" s="165">
        <f t="shared" ref="I53:I81" si="13">ROUND(F53*(G53+H53),2)</f>
        <v>0</v>
      </c>
      <c r="J53" s="163">
        <f t="shared" ref="J53:J81" si="14">ROUND(F53*(N53),2)</f>
        <v>659.98</v>
      </c>
      <c r="K53" s="1">
        <f t="shared" ref="K53:K81" si="15">ROUND(F53*(O53),2)</f>
        <v>0</v>
      </c>
      <c r="L53" s="1">
        <f t="shared" ref="L53:L81" si="16">ROUND(F53*(G53),2)</f>
        <v>0</v>
      </c>
      <c r="M53" s="1">
        <f t="shared" ref="M53:M81" si="17">ROUND(F53*(H53),2)</f>
        <v>0</v>
      </c>
      <c r="N53" s="1">
        <v>2.59</v>
      </c>
      <c r="O53" s="1"/>
      <c r="P53" s="162">
        <v>1.5300000000000001E-3</v>
      </c>
      <c r="Q53" s="158"/>
      <c r="R53" s="158">
        <v>1.5300000000000001E-3</v>
      </c>
      <c r="S53" s="148">
        <f>ROUND(F53*(P53),3)</f>
        <v>0.39</v>
      </c>
      <c r="V53" s="162"/>
      <c r="Z53">
        <v>0</v>
      </c>
    </row>
    <row r="54" spans="1:26" ht="24.95" customHeight="1" x14ac:dyDescent="0.25">
      <c r="A54" s="166"/>
      <c r="B54" s="163" t="s">
        <v>119</v>
      </c>
      <c r="C54" s="167" t="s">
        <v>208</v>
      </c>
      <c r="D54" s="163" t="s">
        <v>209</v>
      </c>
      <c r="E54" s="163" t="s">
        <v>126</v>
      </c>
      <c r="F54" s="164">
        <v>254.82</v>
      </c>
      <c r="G54" s="165">
        <v>0</v>
      </c>
      <c r="H54" s="165">
        <v>0</v>
      </c>
      <c r="I54" s="165">
        <f t="shared" si="13"/>
        <v>0</v>
      </c>
      <c r="J54" s="163">
        <f t="shared" si="14"/>
        <v>1003.99</v>
      </c>
      <c r="K54" s="1">
        <f t="shared" si="15"/>
        <v>0</v>
      </c>
      <c r="L54" s="1">
        <f t="shared" si="16"/>
        <v>0</v>
      </c>
      <c r="M54" s="1">
        <f t="shared" si="17"/>
        <v>0</v>
      </c>
      <c r="N54" s="1">
        <v>3.94</v>
      </c>
      <c r="O54" s="1"/>
      <c r="P54" s="162">
        <v>5.0000000000000002E-5</v>
      </c>
      <c r="Q54" s="158"/>
      <c r="R54" s="158">
        <v>5.0000000000000002E-5</v>
      </c>
      <c r="S54" s="148">
        <f>ROUND(F54*(P54),3)</f>
        <v>1.2999999999999999E-2</v>
      </c>
      <c r="V54" s="162"/>
      <c r="Z54">
        <v>0</v>
      </c>
    </row>
    <row r="55" spans="1:26" ht="24.95" customHeight="1" x14ac:dyDescent="0.25">
      <c r="A55" s="166"/>
      <c r="B55" s="163" t="s">
        <v>210</v>
      </c>
      <c r="C55" s="167" t="s">
        <v>213</v>
      </c>
      <c r="D55" s="163" t="s">
        <v>214</v>
      </c>
      <c r="E55" s="163" t="s">
        <v>126</v>
      </c>
      <c r="F55" s="164">
        <v>250.88200000000001</v>
      </c>
      <c r="G55" s="165">
        <v>0</v>
      </c>
      <c r="H55" s="165">
        <v>0</v>
      </c>
      <c r="I55" s="165">
        <f t="shared" si="13"/>
        <v>0</v>
      </c>
      <c r="J55" s="163">
        <f t="shared" si="14"/>
        <v>649.78</v>
      </c>
      <c r="K55" s="1">
        <f t="shared" si="15"/>
        <v>0</v>
      </c>
      <c r="L55" s="1">
        <f t="shared" si="16"/>
        <v>0</v>
      </c>
      <c r="M55" s="1">
        <f t="shared" si="17"/>
        <v>0</v>
      </c>
      <c r="N55" s="1">
        <v>2.59</v>
      </c>
      <c r="O55" s="1"/>
      <c r="P55" s="158"/>
      <c r="Q55" s="158"/>
      <c r="R55" s="158"/>
      <c r="S55" s="148"/>
      <c r="V55" s="162">
        <f>ROUND(F55*(X55),3)</f>
        <v>49.173000000000002</v>
      </c>
      <c r="X55">
        <v>0.19600000000000001</v>
      </c>
      <c r="Z55">
        <v>0</v>
      </c>
    </row>
    <row r="56" spans="1:26" ht="24.95" customHeight="1" x14ac:dyDescent="0.25">
      <c r="A56" s="166"/>
      <c r="B56" s="163" t="s">
        <v>210</v>
      </c>
      <c r="C56" s="167" t="s">
        <v>416</v>
      </c>
      <c r="D56" s="163" t="s">
        <v>417</v>
      </c>
      <c r="E56" s="163" t="s">
        <v>100</v>
      </c>
      <c r="F56" s="164">
        <v>4.0780000000000003</v>
      </c>
      <c r="G56" s="165">
        <v>0</v>
      </c>
      <c r="H56" s="165">
        <v>0</v>
      </c>
      <c r="I56" s="165">
        <f t="shared" si="13"/>
        <v>0</v>
      </c>
      <c r="J56" s="163">
        <f t="shared" si="14"/>
        <v>93.79</v>
      </c>
      <c r="K56" s="1">
        <f t="shared" si="15"/>
        <v>0</v>
      </c>
      <c r="L56" s="1">
        <f t="shared" si="16"/>
        <v>0</v>
      </c>
      <c r="M56" s="1">
        <f t="shared" si="17"/>
        <v>0</v>
      </c>
      <c r="N56" s="1">
        <v>23</v>
      </c>
      <c r="O56" s="1"/>
      <c r="P56" s="158"/>
      <c r="Q56" s="158"/>
      <c r="R56" s="158"/>
      <c r="S56" s="148"/>
      <c r="V56" s="162">
        <f>ROUND(F56*(X56),3)</f>
        <v>7.7690000000000001</v>
      </c>
      <c r="X56">
        <v>1.905</v>
      </c>
      <c r="Z56">
        <v>0</v>
      </c>
    </row>
    <row r="57" spans="1:26" ht="35.1" customHeight="1" x14ac:dyDescent="0.25">
      <c r="A57" s="166"/>
      <c r="B57" s="163" t="s">
        <v>210</v>
      </c>
      <c r="C57" s="167" t="s">
        <v>418</v>
      </c>
      <c r="D57" s="163" t="s">
        <v>419</v>
      </c>
      <c r="E57" s="163" t="s">
        <v>100</v>
      </c>
      <c r="F57" s="164">
        <v>25.481999999999999</v>
      </c>
      <c r="G57" s="165">
        <v>0</v>
      </c>
      <c r="H57" s="165">
        <v>0</v>
      </c>
      <c r="I57" s="165">
        <f t="shared" si="13"/>
        <v>0</v>
      </c>
      <c r="J57" s="163">
        <f t="shared" si="14"/>
        <v>2075.25</v>
      </c>
      <c r="K57" s="1">
        <f t="shared" si="15"/>
        <v>0</v>
      </c>
      <c r="L57" s="1">
        <f t="shared" si="16"/>
        <v>0</v>
      </c>
      <c r="M57" s="1">
        <f t="shared" si="17"/>
        <v>0</v>
      </c>
      <c r="N57" s="1">
        <v>81.44</v>
      </c>
      <c r="O57" s="1"/>
      <c r="P57" s="158"/>
      <c r="Q57" s="158"/>
      <c r="R57" s="158"/>
      <c r="S57" s="148"/>
      <c r="V57" s="162">
        <f>ROUND(F57*(X57),3)</f>
        <v>56.06</v>
      </c>
      <c r="X57">
        <v>2.2000000000000002</v>
      </c>
      <c r="Z57">
        <v>0</v>
      </c>
    </row>
    <row r="58" spans="1:26" ht="24.95" customHeight="1" x14ac:dyDescent="0.25">
      <c r="A58" s="166"/>
      <c r="B58" s="163" t="s">
        <v>210</v>
      </c>
      <c r="C58" s="167" t="s">
        <v>223</v>
      </c>
      <c r="D58" s="163" t="s">
        <v>420</v>
      </c>
      <c r="E58" s="163" t="s">
        <v>126</v>
      </c>
      <c r="F58" s="164">
        <v>591.49</v>
      </c>
      <c r="G58" s="165">
        <v>0</v>
      </c>
      <c r="H58" s="165">
        <v>0</v>
      </c>
      <c r="I58" s="165">
        <f t="shared" si="13"/>
        <v>0</v>
      </c>
      <c r="J58" s="163">
        <f t="shared" si="14"/>
        <v>1153.4100000000001</v>
      </c>
      <c r="K58" s="1">
        <f t="shared" si="15"/>
        <v>0</v>
      </c>
      <c r="L58" s="1">
        <f t="shared" si="16"/>
        <v>0</v>
      </c>
      <c r="M58" s="1">
        <f t="shared" si="17"/>
        <v>0</v>
      </c>
      <c r="N58" s="1">
        <v>1.95</v>
      </c>
      <c r="O58" s="1"/>
      <c r="P58" s="158"/>
      <c r="Q58" s="158"/>
      <c r="R58" s="158"/>
      <c r="S58" s="148"/>
      <c r="V58" s="162">
        <f>ROUND(F58*(X58),3)</f>
        <v>11.83</v>
      </c>
      <c r="X58">
        <v>0.02</v>
      </c>
      <c r="Z58">
        <v>0</v>
      </c>
    </row>
    <row r="59" spans="1:26" ht="24.95" customHeight="1" x14ac:dyDescent="0.25">
      <c r="A59" s="166"/>
      <c r="B59" s="163" t="s">
        <v>210</v>
      </c>
      <c r="C59" s="167" t="s">
        <v>227</v>
      </c>
      <c r="D59" s="163" t="s">
        <v>228</v>
      </c>
      <c r="E59" s="163" t="s">
        <v>126</v>
      </c>
      <c r="F59" s="164">
        <v>10.210000000000001</v>
      </c>
      <c r="G59" s="165">
        <v>0</v>
      </c>
      <c r="H59" s="165">
        <v>0</v>
      </c>
      <c r="I59" s="165">
        <f t="shared" si="13"/>
        <v>0</v>
      </c>
      <c r="J59" s="163">
        <f t="shared" si="14"/>
        <v>57.38</v>
      </c>
      <c r="K59" s="1">
        <f t="shared" si="15"/>
        <v>0</v>
      </c>
      <c r="L59" s="1">
        <f t="shared" si="16"/>
        <v>0</v>
      </c>
      <c r="M59" s="1">
        <f t="shared" si="17"/>
        <v>0</v>
      </c>
      <c r="N59" s="1">
        <v>5.62</v>
      </c>
      <c r="O59" s="1"/>
      <c r="P59" s="158"/>
      <c r="Q59" s="158"/>
      <c r="R59" s="158"/>
      <c r="S59" s="148"/>
      <c r="V59" s="162">
        <f>ROUND(F59*(X59),3)</f>
        <v>0.58199999999999996</v>
      </c>
      <c r="X59">
        <v>5.7000000000000002E-2</v>
      </c>
      <c r="Z59">
        <v>0</v>
      </c>
    </row>
    <row r="60" spans="1:26" ht="24.95" customHeight="1" x14ac:dyDescent="0.25">
      <c r="A60" s="166"/>
      <c r="B60" s="163" t="s">
        <v>210</v>
      </c>
      <c r="C60" s="167" t="s">
        <v>421</v>
      </c>
      <c r="D60" s="163" t="s">
        <v>422</v>
      </c>
      <c r="E60" s="163" t="s">
        <v>143</v>
      </c>
      <c r="F60" s="164">
        <v>4</v>
      </c>
      <c r="G60" s="165">
        <v>0</v>
      </c>
      <c r="H60" s="165">
        <v>0</v>
      </c>
      <c r="I60" s="165">
        <f t="shared" si="13"/>
        <v>0</v>
      </c>
      <c r="J60" s="163">
        <f t="shared" si="14"/>
        <v>3.32</v>
      </c>
      <c r="K60" s="1">
        <f t="shared" si="15"/>
        <v>0</v>
      </c>
      <c r="L60" s="1">
        <f t="shared" si="16"/>
        <v>0</v>
      </c>
      <c r="M60" s="1">
        <f t="shared" si="17"/>
        <v>0</v>
      </c>
      <c r="N60" s="1">
        <v>0.83</v>
      </c>
      <c r="O60" s="1"/>
      <c r="P60" s="158"/>
      <c r="Q60" s="158"/>
      <c r="R60" s="158"/>
      <c r="S60" s="148"/>
      <c r="V60" s="162"/>
      <c r="Z60">
        <v>0</v>
      </c>
    </row>
    <row r="61" spans="1:26" ht="24.95" customHeight="1" x14ac:dyDescent="0.25">
      <c r="A61" s="166"/>
      <c r="B61" s="163" t="s">
        <v>210</v>
      </c>
      <c r="C61" s="167" t="s">
        <v>229</v>
      </c>
      <c r="D61" s="163" t="s">
        <v>423</v>
      </c>
      <c r="E61" s="163" t="s">
        <v>143</v>
      </c>
      <c r="F61" s="164">
        <v>51</v>
      </c>
      <c r="G61" s="165">
        <v>0</v>
      </c>
      <c r="H61" s="165">
        <v>0</v>
      </c>
      <c r="I61" s="165">
        <f t="shared" si="13"/>
        <v>0</v>
      </c>
      <c r="J61" s="163">
        <f t="shared" si="14"/>
        <v>36.21</v>
      </c>
      <c r="K61" s="1">
        <f t="shared" si="15"/>
        <v>0</v>
      </c>
      <c r="L61" s="1">
        <f t="shared" si="16"/>
        <v>0</v>
      </c>
      <c r="M61" s="1">
        <f t="shared" si="17"/>
        <v>0</v>
      </c>
      <c r="N61" s="1">
        <v>0.71</v>
      </c>
      <c r="O61" s="1"/>
      <c r="P61" s="158"/>
      <c r="Q61" s="158"/>
      <c r="R61" s="158"/>
      <c r="S61" s="148"/>
      <c r="V61" s="162"/>
      <c r="Z61">
        <v>0</v>
      </c>
    </row>
    <row r="62" spans="1:26" ht="24.95" customHeight="1" x14ac:dyDescent="0.25">
      <c r="A62" s="166"/>
      <c r="B62" s="163" t="s">
        <v>210</v>
      </c>
      <c r="C62" s="167" t="s">
        <v>424</v>
      </c>
      <c r="D62" s="163" t="s">
        <v>425</v>
      </c>
      <c r="E62" s="163" t="s">
        <v>126</v>
      </c>
      <c r="F62" s="164">
        <v>7.05</v>
      </c>
      <c r="G62" s="165">
        <v>0</v>
      </c>
      <c r="H62" s="165">
        <v>0</v>
      </c>
      <c r="I62" s="165">
        <f t="shared" si="13"/>
        <v>0</v>
      </c>
      <c r="J62" s="163">
        <f t="shared" si="14"/>
        <v>38.21</v>
      </c>
      <c r="K62" s="1">
        <f t="shared" si="15"/>
        <v>0</v>
      </c>
      <c r="L62" s="1">
        <f t="shared" si="16"/>
        <v>0</v>
      </c>
      <c r="M62" s="1">
        <f t="shared" si="17"/>
        <v>0</v>
      </c>
      <c r="N62" s="1">
        <v>5.42</v>
      </c>
      <c r="O62" s="1"/>
      <c r="P62" s="158"/>
      <c r="Q62" s="158"/>
      <c r="R62" s="158"/>
      <c r="S62" s="148"/>
      <c r="V62" s="162">
        <f>ROUND(F62*(X62),3)</f>
        <v>0.38100000000000001</v>
      </c>
      <c r="X62">
        <v>5.3999999999999999E-2</v>
      </c>
      <c r="Z62">
        <v>0</v>
      </c>
    </row>
    <row r="63" spans="1:26" ht="24.95" customHeight="1" x14ac:dyDescent="0.25">
      <c r="A63" s="166"/>
      <c r="B63" s="163" t="s">
        <v>210</v>
      </c>
      <c r="C63" s="167" t="s">
        <v>231</v>
      </c>
      <c r="D63" s="163" t="s">
        <v>426</v>
      </c>
      <c r="E63" s="163" t="s">
        <v>126</v>
      </c>
      <c r="F63" s="164">
        <v>41.732999999999997</v>
      </c>
      <c r="G63" s="165">
        <v>0</v>
      </c>
      <c r="H63" s="165">
        <v>0</v>
      </c>
      <c r="I63" s="165">
        <f t="shared" si="13"/>
        <v>0</v>
      </c>
      <c r="J63" s="163">
        <f t="shared" si="14"/>
        <v>214.09</v>
      </c>
      <c r="K63" s="1">
        <f t="shared" si="15"/>
        <v>0</v>
      </c>
      <c r="L63" s="1">
        <f t="shared" si="16"/>
        <v>0</v>
      </c>
      <c r="M63" s="1">
        <f t="shared" si="17"/>
        <v>0</v>
      </c>
      <c r="N63" s="1">
        <v>5.13</v>
      </c>
      <c r="O63" s="1"/>
      <c r="P63" s="158"/>
      <c r="Q63" s="158"/>
      <c r="R63" s="158"/>
      <c r="S63" s="148"/>
      <c r="V63" s="162">
        <f>ROUND(F63*(X63),3)</f>
        <v>3.4220000000000002</v>
      </c>
      <c r="X63">
        <v>8.2000000000000003E-2</v>
      </c>
      <c r="Z63">
        <v>0</v>
      </c>
    </row>
    <row r="64" spans="1:26" ht="24.95" customHeight="1" x14ac:dyDescent="0.25">
      <c r="A64" s="166"/>
      <c r="B64" s="163" t="s">
        <v>107</v>
      </c>
      <c r="C64" s="167" t="s">
        <v>427</v>
      </c>
      <c r="D64" s="163" t="s">
        <v>428</v>
      </c>
      <c r="E64" s="163" t="s">
        <v>126</v>
      </c>
      <c r="F64" s="164">
        <v>8.4499999999999993</v>
      </c>
      <c r="G64" s="165">
        <v>0</v>
      </c>
      <c r="H64" s="165">
        <v>0</v>
      </c>
      <c r="I64" s="165">
        <f t="shared" si="13"/>
        <v>0</v>
      </c>
      <c r="J64" s="163">
        <f t="shared" si="14"/>
        <v>24.76</v>
      </c>
      <c r="K64" s="1">
        <f t="shared" si="15"/>
        <v>0</v>
      </c>
      <c r="L64" s="1">
        <f t="shared" si="16"/>
        <v>0</v>
      </c>
      <c r="M64" s="1">
        <f t="shared" si="17"/>
        <v>0</v>
      </c>
      <c r="N64" s="1">
        <v>2.93</v>
      </c>
      <c r="O64" s="1"/>
      <c r="P64" s="158"/>
      <c r="Q64" s="158"/>
      <c r="R64" s="158"/>
      <c r="S64" s="148"/>
      <c r="V64" s="162">
        <f>ROUND(F64*(X64),3)</f>
        <v>0.45600000000000002</v>
      </c>
      <c r="X64">
        <v>5.3999999999999999E-2</v>
      </c>
      <c r="Z64">
        <v>0</v>
      </c>
    </row>
    <row r="65" spans="1:26" ht="35.1" customHeight="1" x14ac:dyDescent="0.25">
      <c r="A65" s="166"/>
      <c r="B65" s="163" t="s">
        <v>107</v>
      </c>
      <c r="C65" s="167" t="s">
        <v>429</v>
      </c>
      <c r="D65" s="163" t="s">
        <v>430</v>
      </c>
      <c r="E65" s="163" t="s">
        <v>143</v>
      </c>
      <c r="F65" s="164">
        <v>2</v>
      </c>
      <c r="G65" s="165">
        <v>0</v>
      </c>
      <c r="H65" s="165">
        <v>0</v>
      </c>
      <c r="I65" s="165">
        <f t="shared" si="13"/>
        <v>0</v>
      </c>
      <c r="J65" s="163">
        <f t="shared" si="14"/>
        <v>600</v>
      </c>
      <c r="K65" s="1">
        <f t="shared" si="15"/>
        <v>0</v>
      </c>
      <c r="L65" s="1">
        <f t="shared" si="16"/>
        <v>0</v>
      </c>
      <c r="M65" s="1">
        <f t="shared" si="17"/>
        <v>0</v>
      </c>
      <c r="N65" s="1">
        <v>300</v>
      </c>
      <c r="O65" s="1"/>
      <c r="P65" s="158"/>
      <c r="Q65" s="158"/>
      <c r="R65" s="158"/>
      <c r="S65" s="148"/>
      <c r="V65" s="162"/>
      <c r="Z65">
        <v>0</v>
      </c>
    </row>
    <row r="66" spans="1:26" ht="24.95" customHeight="1" x14ac:dyDescent="0.25">
      <c r="A66" s="166"/>
      <c r="B66" s="163" t="s">
        <v>210</v>
      </c>
      <c r="C66" s="167" t="s">
        <v>431</v>
      </c>
      <c r="D66" s="163" t="s">
        <v>432</v>
      </c>
      <c r="E66" s="163" t="s">
        <v>143</v>
      </c>
      <c r="F66" s="164">
        <v>23</v>
      </c>
      <c r="G66" s="165">
        <v>0</v>
      </c>
      <c r="H66" s="165">
        <v>0</v>
      </c>
      <c r="I66" s="165">
        <f t="shared" si="13"/>
        <v>0</v>
      </c>
      <c r="J66" s="163">
        <f t="shared" si="14"/>
        <v>48.76</v>
      </c>
      <c r="K66" s="1">
        <f t="shared" si="15"/>
        <v>0</v>
      </c>
      <c r="L66" s="1">
        <f t="shared" si="16"/>
        <v>0</v>
      </c>
      <c r="M66" s="1">
        <f t="shared" si="17"/>
        <v>0</v>
      </c>
      <c r="N66" s="1">
        <v>2.12</v>
      </c>
      <c r="O66" s="1"/>
      <c r="P66" s="158"/>
      <c r="Q66" s="158"/>
      <c r="R66" s="158"/>
      <c r="S66" s="148"/>
      <c r="V66" s="162">
        <f t="shared" ref="V66:V72" si="18">ROUND(F66*(X66),3)</f>
        <v>0.59799999999999998</v>
      </c>
      <c r="X66">
        <v>2.5999999999999999E-2</v>
      </c>
      <c r="Z66">
        <v>0</v>
      </c>
    </row>
    <row r="67" spans="1:26" ht="24.95" customHeight="1" x14ac:dyDescent="0.25">
      <c r="A67" s="166"/>
      <c r="B67" s="163" t="s">
        <v>210</v>
      </c>
      <c r="C67" s="167" t="s">
        <v>433</v>
      </c>
      <c r="D67" s="163" t="s">
        <v>434</v>
      </c>
      <c r="E67" s="163" t="s">
        <v>143</v>
      </c>
      <c r="F67" s="164">
        <v>5</v>
      </c>
      <c r="G67" s="165">
        <v>0</v>
      </c>
      <c r="H67" s="165">
        <v>0</v>
      </c>
      <c r="I67" s="165">
        <f t="shared" si="13"/>
        <v>0</v>
      </c>
      <c r="J67" s="163">
        <f t="shared" si="14"/>
        <v>24.7</v>
      </c>
      <c r="K67" s="1">
        <f t="shared" si="15"/>
        <v>0</v>
      </c>
      <c r="L67" s="1">
        <f t="shared" si="16"/>
        <v>0</v>
      </c>
      <c r="M67" s="1">
        <f t="shared" si="17"/>
        <v>0</v>
      </c>
      <c r="N67" s="1">
        <v>4.9399999999999995</v>
      </c>
      <c r="O67" s="1"/>
      <c r="P67" s="158"/>
      <c r="Q67" s="158"/>
      <c r="R67" s="158"/>
      <c r="S67" s="148"/>
      <c r="V67" s="162">
        <f t="shared" si="18"/>
        <v>0.28499999999999998</v>
      </c>
      <c r="X67">
        <v>5.7000000000000002E-2</v>
      </c>
      <c r="Z67">
        <v>0</v>
      </c>
    </row>
    <row r="68" spans="1:26" ht="24.95" customHeight="1" x14ac:dyDescent="0.25">
      <c r="A68" s="166"/>
      <c r="B68" s="163" t="s">
        <v>210</v>
      </c>
      <c r="C68" s="167" t="s">
        <v>435</v>
      </c>
      <c r="D68" s="163" t="s">
        <v>436</v>
      </c>
      <c r="E68" s="163" t="s">
        <v>143</v>
      </c>
      <c r="F68" s="164">
        <v>4</v>
      </c>
      <c r="G68" s="165">
        <v>0</v>
      </c>
      <c r="H68" s="165">
        <v>0</v>
      </c>
      <c r="I68" s="165">
        <f t="shared" si="13"/>
        <v>0</v>
      </c>
      <c r="J68" s="163">
        <f t="shared" si="14"/>
        <v>12.8</v>
      </c>
      <c r="K68" s="1">
        <f t="shared" si="15"/>
        <v>0</v>
      </c>
      <c r="L68" s="1">
        <f t="shared" si="16"/>
        <v>0</v>
      </c>
      <c r="M68" s="1">
        <f t="shared" si="17"/>
        <v>0</v>
      </c>
      <c r="N68" s="1">
        <v>3.2</v>
      </c>
      <c r="O68" s="1"/>
      <c r="P68" s="158"/>
      <c r="Q68" s="158"/>
      <c r="R68" s="158"/>
      <c r="S68" s="148"/>
      <c r="V68" s="162">
        <f t="shared" si="18"/>
        <v>0.29199999999999998</v>
      </c>
      <c r="X68">
        <v>7.2999999999999995E-2</v>
      </c>
      <c r="Z68">
        <v>0</v>
      </c>
    </row>
    <row r="69" spans="1:26" ht="24.95" customHeight="1" x14ac:dyDescent="0.25">
      <c r="A69" s="166"/>
      <c r="B69" s="163" t="s">
        <v>210</v>
      </c>
      <c r="C69" s="167" t="s">
        <v>437</v>
      </c>
      <c r="D69" s="163" t="s">
        <v>438</v>
      </c>
      <c r="E69" s="163" t="s">
        <v>143</v>
      </c>
      <c r="F69" s="164">
        <v>3</v>
      </c>
      <c r="G69" s="165">
        <v>0</v>
      </c>
      <c r="H69" s="165">
        <v>0</v>
      </c>
      <c r="I69" s="165">
        <f t="shared" si="13"/>
        <v>0</v>
      </c>
      <c r="J69" s="163">
        <f t="shared" si="14"/>
        <v>46.26</v>
      </c>
      <c r="K69" s="1">
        <f t="shared" si="15"/>
        <v>0</v>
      </c>
      <c r="L69" s="1">
        <f t="shared" si="16"/>
        <v>0</v>
      </c>
      <c r="M69" s="1">
        <f t="shared" si="17"/>
        <v>0</v>
      </c>
      <c r="N69" s="1">
        <v>15.42</v>
      </c>
      <c r="O69" s="1"/>
      <c r="P69" s="158"/>
      <c r="Q69" s="158"/>
      <c r="R69" s="158"/>
      <c r="S69" s="148"/>
      <c r="V69" s="162">
        <f t="shared" si="18"/>
        <v>0.65700000000000003</v>
      </c>
      <c r="X69">
        <v>0.219</v>
      </c>
      <c r="Z69">
        <v>0</v>
      </c>
    </row>
    <row r="70" spans="1:26" ht="24.95" customHeight="1" x14ac:dyDescent="0.25">
      <c r="A70" s="166"/>
      <c r="B70" s="163" t="s">
        <v>210</v>
      </c>
      <c r="C70" s="167" t="s">
        <v>439</v>
      </c>
      <c r="D70" s="163" t="s">
        <v>440</v>
      </c>
      <c r="E70" s="163" t="s">
        <v>126</v>
      </c>
      <c r="F70" s="164">
        <v>14.289</v>
      </c>
      <c r="G70" s="165">
        <v>0</v>
      </c>
      <c r="H70" s="165">
        <v>0</v>
      </c>
      <c r="I70" s="165">
        <f t="shared" si="13"/>
        <v>0</v>
      </c>
      <c r="J70" s="163">
        <f t="shared" si="14"/>
        <v>59.87</v>
      </c>
      <c r="K70" s="1">
        <f t="shared" si="15"/>
        <v>0</v>
      </c>
      <c r="L70" s="1">
        <f t="shared" si="16"/>
        <v>0</v>
      </c>
      <c r="M70" s="1">
        <f t="shared" si="17"/>
        <v>0</v>
      </c>
      <c r="N70" s="1">
        <v>4.1900000000000004</v>
      </c>
      <c r="O70" s="1"/>
      <c r="P70" s="158"/>
      <c r="Q70" s="158"/>
      <c r="R70" s="158"/>
      <c r="S70" s="148"/>
      <c r="V70" s="162">
        <f t="shared" si="18"/>
        <v>3.8580000000000001</v>
      </c>
      <c r="X70">
        <v>0.27</v>
      </c>
      <c r="Z70">
        <v>0</v>
      </c>
    </row>
    <row r="71" spans="1:26" ht="24.95" customHeight="1" x14ac:dyDescent="0.25">
      <c r="A71" s="166"/>
      <c r="B71" s="163" t="s">
        <v>210</v>
      </c>
      <c r="C71" s="167" t="s">
        <v>441</v>
      </c>
      <c r="D71" s="163" t="s">
        <v>442</v>
      </c>
      <c r="E71" s="163" t="s">
        <v>100</v>
      </c>
      <c r="F71" s="164">
        <v>1.6339999999999999</v>
      </c>
      <c r="G71" s="165">
        <v>0</v>
      </c>
      <c r="H71" s="165">
        <v>0</v>
      </c>
      <c r="I71" s="165">
        <f t="shared" si="13"/>
        <v>0</v>
      </c>
      <c r="J71" s="163">
        <f t="shared" si="14"/>
        <v>80.41</v>
      </c>
      <c r="K71" s="1">
        <f t="shared" si="15"/>
        <v>0</v>
      </c>
      <c r="L71" s="1">
        <f t="shared" si="16"/>
        <v>0</v>
      </c>
      <c r="M71" s="1">
        <f t="shared" si="17"/>
        <v>0</v>
      </c>
      <c r="N71" s="1">
        <v>49.21</v>
      </c>
      <c r="O71" s="1"/>
      <c r="P71" s="158"/>
      <c r="Q71" s="158"/>
      <c r="R71" s="158"/>
      <c r="S71" s="148"/>
      <c r="V71" s="162">
        <f t="shared" si="18"/>
        <v>3.0640000000000001</v>
      </c>
      <c r="X71">
        <v>1.875</v>
      </c>
      <c r="Z71">
        <v>0</v>
      </c>
    </row>
    <row r="72" spans="1:26" ht="24.95" customHeight="1" x14ac:dyDescent="0.25">
      <c r="A72" s="166"/>
      <c r="B72" s="163" t="s">
        <v>210</v>
      </c>
      <c r="C72" s="167" t="s">
        <v>443</v>
      </c>
      <c r="D72" s="163" t="s">
        <v>444</v>
      </c>
      <c r="E72" s="163" t="s">
        <v>126</v>
      </c>
      <c r="F72" s="164">
        <v>434.93799999999999</v>
      </c>
      <c r="G72" s="165">
        <v>0</v>
      </c>
      <c r="H72" s="165">
        <v>0</v>
      </c>
      <c r="I72" s="165">
        <f t="shared" si="13"/>
        <v>0</v>
      </c>
      <c r="J72" s="163">
        <f t="shared" si="14"/>
        <v>1443.99</v>
      </c>
      <c r="K72" s="1">
        <f t="shared" si="15"/>
        <v>0</v>
      </c>
      <c r="L72" s="1">
        <f t="shared" si="16"/>
        <v>0</v>
      </c>
      <c r="M72" s="1">
        <f t="shared" si="17"/>
        <v>0</v>
      </c>
      <c r="N72" s="1">
        <v>3.32</v>
      </c>
      <c r="O72" s="1"/>
      <c r="P72" s="158"/>
      <c r="Q72" s="158"/>
      <c r="R72" s="158"/>
      <c r="S72" s="148"/>
      <c r="V72" s="162">
        <f t="shared" si="18"/>
        <v>29.576000000000001</v>
      </c>
      <c r="X72">
        <v>6.8000000000000005E-2</v>
      </c>
      <c r="Z72">
        <v>0</v>
      </c>
    </row>
    <row r="73" spans="1:26" ht="24.95" customHeight="1" x14ac:dyDescent="0.25">
      <c r="A73" s="166"/>
      <c r="B73" s="163" t="s">
        <v>210</v>
      </c>
      <c r="C73" s="167" t="s">
        <v>445</v>
      </c>
      <c r="D73" s="163" t="s">
        <v>446</v>
      </c>
      <c r="E73" s="163" t="s">
        <v>126</v>
      </c>
      <c r="F73" s="164">
        <v>108.114</v>
      </c>
      <c r="G73" s="165">
        <v>0</v>
      </c>
      <c r="H73" s="165">
        <v>0</v>
      </c>
      <c r="I73" s="165">
        <f t="shared" si="13"/>
        <v>0</v>
      </c>
      <c r="J73" s="163">
        <f t="shared" si="14"/>
        <v>745.99</v>
      </c>
      <c r="K73" s="1">
        <f t="shared" si="15"/>
        <v>0</v>
      </c>
      <c r="L73" s="1">
        <f t="shared" si="16"/>
        <v>0</v>
      </c>
      <c r="M73" s="1">
        <f t="shared" si="17"/>
        <v>0</v>
      </c>
      <c r="N73" s="1">
        <v>6.9</v>
      </c>
      <c r="O73" s="1"/>
      <c r="P73" s="158"/>
      <c r="Q73" s="158"/>
      <c r="R73" s="158"/>
      <c r="S73" s="148"/>
      <c r="V73" s="162"/>
      <c r="Z73">
        <v>0</v>
      </c>
    </row>
    <row r="74" spans="1:26" ht="24.95" customHeight="1" x14ac:dyDescent="0.25">
      <c r="A74" s="166"/>
      <c r="B74" s="163" t="s">
        <v>107</v>
      </c>
      <c r="C74" s="167" t="s">
        <v>447</v>
      </c>
      <c r="D74" s="163" t="s">
        <v>448</v>
      </c>
      <c r="E74" s="163" t="s">
        <v>264</v>
      </c>
      <c r="F74" s="164">
        <v>1</v>
      </c>
      <c r="G74" s="165">
        <v>0</v>
      </c>
      <c r="H74" s="165">
        <v>0</v>
      </c>
      <c r="I74" s="165">
        <f t="shared" si="13"/>
        <v>0</v>
      </c>
      <c r="J74" s="163">
        <f t="shared" si="14"/>
        <v>33322.74</v>
      </c>
      <c r="K74" s="1">
        <f t="shared" si="15"/>
        <v>0</v>
      </c>
      <c r="L74" s="1">
        <f t="shared" si="16"/>
        <v>0</v>
      </c>
      <c r="M74" s="1">
        <f t="shared" si="17"/>
        <v>0</v>
      </c>
      <c r="N74" s="1">
        <v>33322.74</v>
      </c>
      <c r="O74" s="1"/>
      <c r="P74" s="162">
        <v>3.8800000000000001E-2</v>
      </c>
      <c r="Q74" s="158"/>
      <c r="R74" s="158">
        <v>3.8800000000000001E-2</v>
      </c>
      <c r="S74" s="148">
        <f>ROUND(F74*(P74),3)</f>
        <v>3.9E-2</v>
      </c>
      <c r="V74" s="162"/>
      <c r="Z74">
        <v>0</v>
      </c>
    </row>
    <row r="75" spans="1:26" ht="24.95" customHeight="1" x14ac:dyDescent="0.25">
      <c r="A75" s="166"/>
      <c r="B75" s="163" t="s">
        <v>210</v>
      </c>
      <c r="C75" s="167" t="s">
        <v>449</v>
      </c>
      <c r="D75" s="163" t="s">
        <v>450</v>
      </c>
      <c r="E75" s="163" t="s">
        <v>118</v>
      </c>
      <c r="F75" s="164">
        <v>170.04135720000008</v>
      </c>
      <c r="G75" s="165">
        <v>0</v>
      </c>
      <c r="H75" s="165">
        <v>0</v>
      </c>
      <c r="I75" s="165">
        <f t="shared" si="13"/>
        <v>0</v>
      </c>
      <c r="J75" s="163">
        <f t="shared" si="14"/>
        <v>3366.82</v>
      </c>
      <c r="K75" s="1">
        <f t="shared" si="15"/>
        <v>0</v>
      </c>
      <c r="L75" s="1">
        <f t="shared" si="16"/>
        <v>0</v>
      </c>
      <c r="M75" s="1">
        <f t="shared" si="17"/>
        <v>0</v>
      </c>
      <c r="N75" s="1">
        <v>19.8</v>
      </c>
      <c r="O75" s="1"/>
      <c r="P75" s="158"/>
      <c r="Q75" s="158"/>
      <c r="R75" s="158"/>
      <c r="S75" s="148"/>
      <c r="V75" s="162"/>
      <c r="Z75">
        <v>0</v>
      </c>
    </row>
    <row r="76" spans="1:26" ht="24.95" customHeight="1" x14ac:dyDescent="0.25">
      <c r="A76" s="166"/>
      <c r="B76" s="163" t="s">
        <v>210</v>
      </c>
      <c r="C76" s="167" t="s">
        <v>239</v>
      </c>
      <c r="D76" s="163" t="s">
        <v>240</v>
      </c>
      <c r="E76" s="163" t="s">
        <v>118</v>
      </c>
      <c r="F76" s="164">
        <v>170.04135720000008</v>
      </c>
      <c r="G76" s="165">
        <v>0</v>
      </c>
      <c r="H76" s="165">
        <v>0</v>
      </c>
      <c r="I76" s="165">
        <f t="shared" si="13"/>
        <v>0</v>
      </c>
      <c r="J76" s="163">
        <f t="shared" si="14"/>
        <v>2237.7399999999998</v>
      </c>
      <c r="K76" s="1">
        <f t="shared" si="15"/>
        <v>0</v>
      </c>
      <c r="L76" s="1">
        <f t="shared" si="16"/>
        <v>0</v>
      </c>
      <c r="M76" s="1">
        <f t="shared" si="17"/>
        <v>0</v>
      </c>
      <c r="N76" s="1">
        <v>13.16</v>
      </c>
      <c r="O76" s="1"/>
      <c r="P76" s="158"/>
      <c r="Q76" s="158"/>
      <c r="R76" s="158"/>
      <c r="S76" s="148"/>
      <c r="V76" s="162"/>
      <c r="Z76">
        <v>0</v>
      </c>
    </row>
    <row r="77" spans="1:26" ht="24.95" customHeight="1" x14ac:dyDescent="0.25">
      <c r="A77" s="166"/>
      <c r="B77" s="163" t="s">
        <v>210</v>
      </c>
      <c r="C77" s="167" t="s">
        <v>241</v>
      </c>
      <c r="D77" s="163" t="s">
        <v>242</v>
      </c>
      <c r="E77" s="163" t="s">
        <v>118</v>
      </c>
      <c r="F77" s="164">
        <v>3400.8199999999997</v>
      </c>
      <c r="G77" s="165">
        <v>0</v>
      </c>
      <c r="H77" s="165">
        <v>0</v>
      </c>
      <c r="I77" s="165">
        <f t="shared" si="13"/>
        <v>0</v>
      </c>
      <c r="J77" s="163">
        <f t="shared" si="14"/>
        <v>1564.38</v>
      </c>
      <c r="K77" s="1">
        <f t="shared" si="15"/>
        <v>0</v>
      </c>
      <c r="L77" s="1">
        <f t="shared" si="16"/>
        <v>0</v>
      </c>
      <c r="M77" s="1">
        <f t="shared" si="17"/>
        <v>0</v>
      </c>
      <c r="N77" s="1">
        <v>0.46</v>
      </c>
      <c r="O77" s="1"/>
      <c r="P77" s="158"/>
      <c r="Q77" s="158"/>
      <c r="R77" s="158"/>
      <c r="S77" s="148"/>
      <c r="V77" s="162"/>
      <c r="Z77">
        <v>0</v>
      </c>
    </row>
    <row r="78" spans="1:26" ht="24.95" customHeight="1" x14ac:dyDescent="0.25">
      <c r="A78" s="166"/>
      <c r="B78" s="163" t="s">
        <v>210</v>
      </c>
      <c r="C78" s="167" t="s">
        <v>243</v>
      </c>
      <c r="D78" s="163" t="s">
        <v>244</v>
      </c>
      <c r="E78" s="163" t="s">
        <v>118</v>
      </c>
      <c r="F78" s="164">
        <v>170.04135720000008</v>
      </c>
      <c r="G78" s="165">
        <v>0</v>
      </c>
      <c r="H78" s="165">
        <v>0</v>
      </c>
      <c r="I78" s="165">
        <f t="shared" si="13"/>
        <v>0</v>
      </c>
      <c r="J78" s="163">
        <f t="shared" si="14"/>
        <v>1520.17</v>
      </c>
      <c r="K78" s="1">
        <f t="shared" si="15"/>
        <v>0</v>
      </c>
      <c r="L78" s="1">
        <f t="shared" si="16"/>
        <v>0</v>
      </c>
      <c r="M78" s="1">
        <f t="shared" si="17"/>
        <v>0</v>
      </c>
      <c r="N78" s="1">
        <v>8.94</v>
      </c>
      <c r="O78" s="1"/>
      <c r="P78" s="158"/>
      <c r="Q78" s="158"/>
      <c r="R78" s="158"/>
      <c r="S78" s="148"/>
      <c r="V78" s="162"/>
      <c r="Z78">
        <v>0</v>
      </c>
    </row>
    <row r="79" spans="1:26" ht="24.95" customHeight="1" x14ac:dyDescent="0.25">
      <c r="A79" s="166"/>
      <c r="B79" s="163" t="s">
        <v>210</v>
      </c>
      <c r="C79" s="167" t="s">
        <v>245</v>
      </c>
      <c r="D79" s="163" t="s">
        <v>246</v>
      </c>
      <c r="E79" s="163" t="s">
        <v>118</v>
      </c>
      <c r="F79" s="164">
        <v>1360.328</v>
      </c>
      <c r="G79" s="165">
        <v>0</v>
      </c>
      <c r="H79" s="165">
        <v>0</v>
      </c>
      <c r="I79" s="165">
        <f t="shared" si="13"/>
        <v>0</v>
      </c>
      <c r="J79" s="163">
        <f t="shared" si="14"/>
        <v>1360.33</v>
      </c>
      <c r="K79" s="1">
        <f t="shared" si="15"/>
        <v>0</v>
      </c>
      <c r="L79" s="1">
        <f t="shared" si="16"/>
        <v>0</v>
      </c>
      <c r="M79" s="1">
        <f t="shared" si="17"/>
        <v>0</v>
      </c>
      <c r="N79" s="1">
        <v>1</v>
      </c>
      <c r="O79" s="1"/>
      <c r="P79" s="158"/>
      <c r="Q79" s="158"/>
      <c r="R79" s="158"/>
      <c r="S79" s="148"/>
      <c r="V79" s="162"/>
      <c r="Z79">
        <v>0</v>
      </c>
    </row>
    <row r="80" spans="1:26" ht="24.95" customHeight="1" x14ac:dyDescent="0.25">
      <c r="A80" s="166"/>
      <c r="B80" s="163" t="s">
        <v>210</v>
      </c>
      <c r="C80" s="167" t="s">
        <v>247</v>
      </c>
      <c r="D80" s="163" t="s">
        <v>248</v>
      </c>
      <c r="E80" s="163" t="s">
        <v>118</v>
      </c>
      <c r="F80" s="164">
        <v>170.04135720000008</v>
      </c>
      <c r="G80" s="165">
        <v>0</v>
      </c>
      <c r="H80" s="165">
        <v>0</v>
      </c>
      <c r="I80" s="165">
        <f t="shared" si="13"/>
        <v>0</v>
      </c>
      <c r="J80" s="163">
        <f t="shared" si="14"/>
        <v>5101.24</v>
      </c>
      <c r="K80" s="1">
        <f t="shared" si="15"/>
        <v>0</v>
      </c>
      <c r="L80" s="1">
        <f t="shared" si="16"/>
        <v>0</v>
      </c>
      <c r="M80" s="1">
        <f t="shared" si="17"/>
        <v>0</v>
      </c>
      <c r="N80" s="1">
        <v>30</v>
      </c>
      <c r="O80" s="1"/>
      <c r="P80" s="158"/>
      <c r="Q80" s="158"/>
      <c r="R80" s="158"/>
      <c r="S80" s="148"/>
      <c r="V80" s="162"/>
      <c r="Z80">
        <v>0</v>
      </c>
    </row>
    <row r="81" spans="1:26" ht="24.95" customHeight="1" x14ac:dyDescent="0.25">
      <c r="A81" s="166"/>
      <c r="B81" s="163" t="s">
        <v>210</v>
      </c>
      <c r="C81" s="167" t="s">
        <v>249</v>
      </c>
      <c r="D81" s="163" t="s">
        <v>250</v>
      </c>
      <c r="E81" s="163" t="s">
        <v>118</v>
      </c>
      <c r="F81" s="164">
        <v>170.04135720000008</v>
      </c>
      <c r="G81" s="165">
        <v>0</v>
      </c>
      <c r="H81" s="165">
        <v>0</v>
      </c>
      <c r="I81" s="165">
        <f t="shared" si="13"/>
        <v>0</v>
      </c>
      <c r="J81" s="163">
        <f t="shared" si="14"/>
        <v>850.21</v>
      </c>
      <c r="K81" s="1">
        <f t="shared" si="15"/>
        <v>0</v>
      </c>
      <c r="L81" s="1">
        <f t="shared" si="16"/>
        <v>0</v>
      </c>
      <c r="M81" s="1">
        <f t="shared" si="17"/>
        <v>0</v>
      </c>
      <c r="N81" s="1">
        <v>5</v>
      </c>
      <c r="O81" s="1"/>
      <c r="P81" s="158"/>
      <c r="Q81" s="158"/>
      <c r="R81" s="158"/>
      <c r="S81" s="148"/>
      <c r="V81" s="162"/>
      <c r="Z81">
        <v>0</v>
      </c>
    </row>
    <row r="82" spans="1:26" x14ac:dyDescent="0.25">
      <c r="A82" s="148"/>
      <c r="B82" s="148"/>
      <c r="C82" s="148"/>
      <c r="D82" s="148" t="s">
        <v>70</v>
      </c>
      <c r="E82" s="148"/>
      <c r="F82" s="162"/>
      <c r="G82" s="151">
        <f>ROUND((SUM(L52:L81))/1,2)</f>
        <v>0</v>
      </c>
      <c r="H82" s="151">
        <f>ROUND((SUM(M52:M81))/1,2)</f>
        <v>0</v>
      </c>
      <c r="I82" s="151">
        <f>ROUND((SUM(I52:I81))/1,2)</f>
        <v>0</v>
      </c>
      <c r="J82" s="148"/>
      <c r="K82" s="148"/>
      <c r="L82" s="148">
        <f>ROUND((SUM(L52:L81))/1,2)</f>
        <v>0</v>
      </c>
      <c r="M82" s="148">
        <f>ROUND((SUM(M52:M81))/1,2)</f>
        <v>0</v>
      </c>
      <c r="N82" s="148"/>
      <c r="O82" s="148"/>
      <c r="P82" s="168"/>
      <c r="Q82" s="148"/>
      <c r="R82" s="148"/>
      <c r="S82" s="168">
        <f>ROUND((SUM(S52:S81))/1,2)</f>
        <v>0.44</v>
      </c>
      <c r="T82" s="145"/>
      <c r="U82" s="145"/>
      <c r="V82" s="2">
        <f>ROUND((SUM(V52:V81))/1,2)</f>
        <v>168</v>
      </c>
      <c r="W82" s="145"/>
      <c r="X82" s="145"/>
      <c r="Y82" s="145"/>
      <c r="Z82" s="145"/>
    </row>
    <row r="83" spans="1:26" x14ac:dyDescent="0.25">
      <c r="A83" s="1"/>
      <c r="B83" s="1"/>
      <c r="C83" s="1"/>
      <c r="D83" s="1"/>
      <c r="E83" s="1"/>
      <c r="F83" s="158"/>
      <c r="G83" s="141"/>
      <c r="H83" s="141"/>
      <c r="I83" s="141"/>
      <c r="J83" s="1"/>
      <c r="K83" s="1"/>
      <c r="L83" s="1"/>
      <c r="M83" s="1"/>
      <c r="N83" s="1"/>
      <c r="O83" s="1"/>
      <c r="P83" s="1"/>
      <c r="Q83" s="1"/>
      <c r="R83" s="1"/>
      <c r="S83" s="1"/>
      <c r="V83" s="1"/>
    </row>
    <row r="84" spans="1:26" x14ac:dyDescent="0.25">
      <c r="A84" s="148"/>
      <c r="B84" s="148"/>
      <c r="C84" s="148"/>
      <c r="D84" s="148" t="s">
        <v>71</v>
      </c>
      <c r="E84" s="148"/>
      <c r="F84" s="162"/>
      <c r="G84" s="149"/>
      <c r="H84" s="149"/>
      <c r="I84" s="149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5"/>
      <c r="U84" s="145"/>
      <c r="V84" s="148"/>
      <c r="W84" s="145"/>
      <c r="X84" s="145"/>
      <c r="Y84" s="145"/>
      <c r="Z84" s="145"/>
    </row>
    <row r="85" spans="1:26" ht="24.95" customHeight="1" x14ac:dyDescent="0.25">
      <c r="A85" s="166"/>
      <c r="B85" s="163" t="s">
        <v>119</v>
      </c>
      <c r="C85" s="167" t="s">
        <v>251</v>
      </c>
      <c r="D85" s="163" t="s">
        <v>252</v>
      </c>
      <c r="E85" s="163" t="s">
        <v>118</v>
      </c>
      <c r="F85" s="164">
        <v>145.55863486000007</v>
      </c>
      <c r="G85" s="165">
        <v>0</v>
      </c>
      <c r="H85" s="165">
        <v>0</v>
      </c>
      <c r="I85" s="165">
        <f>ROUND(F85*(G85+H85),2)</f>
        <v>0</v>
      </c>
      <c r="J85" s="163">
        <f>ROUND(F85*(N85),2)</f>
        <v>1710.31</v>
      </c>
      <c r="K85" s="1">
        <f>ROUND(F85*(O85),2)</f>
        <v>0</v>
      </c>
      <c r="L85" s="1">
        <f>ROUND(F85*(G85),2)</f>
        <v>0</v>
      </c>
      <c r="M85" s="1">
        <f>ROUND(F85*(H85),2)</f>
        <v>0</v>
      </c>
      <c r="N85" s="1">
        <v>11.75</v>
      </c>
      <c r="O85" s="1"/>
      <c r="P85" s="158"/>
      <c r="Q85" s="158"/>
      <c r="R85" s="158"/>
      <c r="S85" s="148"/>
      <c r="V85" s="162"/>
      <c r="Z85">
        <v>0</v>
      </c>
    </row>
    <row r="86" spans="1:26" x14ac:dyDescent="0.25">
      <c r="A86" s="148"/>
      <c r="B86" s="148"/>
      <c r="C86" s="148"/>
      <c r="D86" s="148" t="s">
        <v>71</v>
      </c>
      <c r="E86" s="148"/>
      <c r="F86" s="162"/>
      <c r="G86" s="151">
        <f>ROUND((SUM(L84:L85))/1,2)</f>
        <v>0</v>
      </c>
      <c r="H86" s="151">
        <f>ROUND((SUM(M84:M85))/1,2)</f>
        <v>0</v>
      </c>
      <c r="I86" s="151">
        <f>ROUND((SUM(I84:I85))/1,2)</f>
        <v>0</v>
      </c>
      <c r="J86" s="148"/>
      <c r="K86" s="148"/>
      <c r="L86" s="148">
        <f>ROUND((SUM(L84:L85))/1,2)</f>
        <v>0</v>
      </c>
      <c r="M86" s="148">
        <f>ROUND((SUM(M84:M85))/1,2)</f>
        <v>0</v>
      </c>
      <c r="N86" s="148"/>
      <c r="O86" s="148"/>
      <c r="P86" s="168"/>
      <c r="Q86" s="148"/>
      <c r="R86" s="148"/>
      <c r="S86" s="168">
        <f>ROUND((SUM(S84:S85))/1,2)</f>
        <v>0</v>
      </c>
      <c r="T86" s="145"/>
      <c r="U86" s="145"/>
      <c r="V86" s="2">
        <f>ROUND((SUM(V84:V85))/1,2)</f>
        <v>0</v>
      </c>
      <c r="W86" s="145"/>
      <c r="X86" s="145"/>
      <c r="Y86" s="145"/>
      <c r="Z86" s="145"/>
    </row>
    <row r="87" spans="1:26" x14ac:dyDescent="0.25">
      <c r="A87" s="1"/>
      <c r="B87" s="1"/>
      <c r="C87" s="1"/>
      <c r="D87" s="1"/>
      <c r="E87" s="1"/>
      <c r="F87" s="158"/>
      <c r="G87" s="141"/>
      <c r="H87" s="141"/>
      <c r="I87" s="141"/>
      <c r="J87" s="1"/>
      <c r="K87" s="1"/>
      <c r="L87" s="1"/>
      <c r="M87" s="1"/>
      <c r="N87" s="1"/>
      <c r="O87" s="1"/>
      <c r="P87" s="1"/>
      <c r="Q87" s="1"/>
      <c r="R87" s="1"/>
      <c r="S87" s="1"/>
      <c r="V87" s="1"/>
    </row>
    <row r="88" spans="1:26" x14ac:dyDescent="0.25">
      <c r="A88" s="148"/>
      <c r="B88" s="148"/>
      <c r="C88" s="148"/>
      <c r="D88" s="2" t="s">
        <v>65</v>
      </c>
      <c r="E88" s="148"/>
      <c r="F88" s="162"/>
      <c r="G88" s="151">
        <f>ROUND((SUM(L9:L87))/2,2)</f>
        <v>0</v>
      </c>
      <c r="H88" s="151">
        <f>ROUND((SUM(M9:M87))/2,2)</f>
        <v>0</v>
      </c>
      <c r="I88" s="151">
        <f>ROUND((SUM(I9:I87))/2,2)</f>
        <v>0</v>
      </c>
      <c r="J88" s="149"/>
      <c r="K88" s="148"/>
      <c r="L88" s="149">
        <f>ROUND((SUM(L9:L87))/2,2)</f>
        <v>0</v>
      </c>
      <c r="M88" s="149">
        <f>ROUND((SUM(M9:M87))/2,2)</f>
        <v>0</v>
      </c>
      <c r="N88" s="148"/>
      <c r="O88" s="148"/>
      <c r="P88" s="168"/>
      <c r="Q88" s="148"/>
      <c r="R88" s="148"/>
      <c r="S88" s="168">
        <f>ROUND((SUM(S9:S87))/2,2)</f>
        <v>145.6</v>
      </c>
      <c r="T88" s="145"/>
      <c r="U88" s="145"/>
      <c r="V88" s="2">
        <f>ROUND((SUM(V9:V87))/2,2)</f>
        <v>168</v>
      </c>
    </row>
    <row r="89" spans="1:26" x14ac:dyDescent="0.25">
      <c r="A89" s="1"/>
      <c r="B89" s="1"/>
      <c r="C89" s="1"/>
      <c r="D89" s="1"/>
      <c r="E89" s="1"/>
      <c r="F89" s="158"/>
      <c r="G89" s="141"/>
      <c r="H89" s="141"/>
      <c r="I89" s="141"/>
      <c r="J89" s="1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25">
      <c r="A90" s="148"/>
      <c r="B90" s="148"/>
      <c r="C90" s="148"/>
      <c r="D90" s="2" t="s">
        <v>72</v>
      </c>
      <c r="E90" s="148"/>
      <c r="F90" s="162"/>
      <c r="G90" s="149"/>
      <c r="H90" s="149"/>
      <c r="I90" s="149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5"/>
      <c r="U90" s="145"/>
      <c r="V90" s="148"/>
      <c r="W90" s="145"/>
      <c r="X90" s="145"/>
      <c r="Y90" s="145"/>
      <c r="Z90" s="145"/>
    </row>
    <row r="91" spans="1:26" x14ac:dyDescent="0.25">
      <c r="A91" s="148"/>
      <c r="B91" s="148"/>
      <c r="C91" s="148"/>
      <c r="D91" s="148" t="s">
        <v>74</v>
      </c>
      <c r="E91" s="148"/>
      <c r="F91" s="162"/>
      <c r="G91" s="149"/>
      <c r="H91" s="149"/>
      <c r="I91" s="149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5"/>
      <c r="U91" s="145"/>
      <c r="V91" s="148"/>
      <c r="W91" s="145"/>
      <c r="X91" s="145"/>
      <c r="Y91" s="145"/>
      <c r="Z91" s="145"/>
    </row>
    <row r="92" spans="1:26" ht="24.95" customHeight="1" x14ac:dyDescent="0.25">
      <c r="A92" s="166"/>
      <c r="B92" s="163" t="s">
        <v>107</v>
      </c>
      <c r="C92" s="167" t="s">
        <v>262</v>
      </c>
      <c r="D92" s="163" t="s">
        <v>263</v>
      </c>
      <c r="E92" s="163" t="s">
        <v>264</v>
      </c>
      <c r="F92" s="164">
        <v>1</v>
      </c>
      <c r="G92" s="165">
        <v>0</v>
      </c>
      <c r="H92" s="165">
        <v>0</v>
      </c>
      <c r="I92" s="165">
        <f>ROUND(F92*(G92+H92),2)</f>
        <v>0</v>
      </c>
      <c r="J92" s="163">
        <f>ROUND(F92*(N92),2)</f>
        <v>22527.99</v>
      </c>
      <c r="K92" s="1">
        <f>ROUND(F92*(O92),2)</f>
        <v>0</v>
      </c>
      <c r="L92" s="1">
        <f>ROUND(F92*(G92),2)</f>
        <v>0</v>
      </c>
      <c r="M92" s="1">
        <f>ROUND(F92*(H92),2)</f>
        <v>0</v>
      </c>
      <c r="N92" s="1">
        <v>22527.99</v>
      </c>
      <c r="O92" s="1"/>
      <c r="P92" s="158"/>
      <c r="Q92" s="158"/>
      <c r="R92" s="158"/>
      <c r="S92" s="148"/>
      <c r="V92" s="162"/>
      <c r="Z92">
        <v>0</v>
      </c>
    </row>
    <row r="93" spans="1:26" ht="24.95" customHeight="1" x14ac:dyDescent="0.25">
      <c r="A93" s="166"/>
      <c r="B93" s="163" t="s">
        <v>451</v>
      </c>
      <c r="C93" s="167" t="s">
        <v>452</v>
      </c>
      <c r="D93" s="163" t="s">
        <v>453</v>
      </c>
      <c r="E93" s="163" t="s">
        <v>143</v>
      </c>
      <c r="F93" s="164">
        <v>3</v>
      </c>
      <c r="G93" s="165">
        <v>0</v>
      </c>
      <c r="H93" s="165">
        <v>0</v>
      </c>
      <c r="I93" s="165">
        <f>ROUND(F93*(G93+H93),2)</f>
        <v>0</v>
      </c>
      <c r="J93" s="163">
        <f>ROUND(F93*(N93),2)</f>
        <v>20.16</v>
      </c>
      <c r="K93" s="1">
        <f>ROUND(F93*(O93),2)</f>
        <v>0</v>
      </c>
      <c r="L93" s="1">
        <f>ROUND(F93*(G93),2)</f>
        <v>0</v>
      </c>
      <c r="M93" s="1">
        <f>ROUND(F93*(H93),2)</f>
        <v>0</v>
      </c>
      <c r="N93" s="1">
        <v>6.72</v>
      </c>
      <c r="O93" s="1"/>
      <c r="P93" s="158"/>
      <c r="Q93" s="158"/>
      <c r="R93" s="158"/>
      <c r="S93" s="148"/>
      <c r="V93" s="162">
        <f>ROUND(F93*(X93),3)</f>
        <v>0.129</v>
      </c>
      <c r="X93">
        <v>4.2849999999999999E-2</v>
      </c>
      <c r="Z93">
        <v>0</v>
      </c>
    </row>
    <row r="94" spans="1:26" x14ac:dyDescent="0.25">
      <c r="A94" s="148"/>
      <c r="B94" s="148"/>
      <c r="C94" s="148"/>
      <c r="D94" s="148" t="s">
        <v>74</v>
      </c>
      <c r="E94" s="148"/>
      <c r="F94" s="162"/>
      <c r="G94" s="151">
        <f>ROUND((SUM(L91:L93))/1,2)</f>
        <v>0</v>
      </c>
      <c r="H94" s="151">
        <f>ROUND((SUM(M91:M93))/1,2)</f>
        <v>0</v>
      </c>
      <c r="I94" s="151">
        <f>ROUND((SUM(I91:I93))/1,2)</f>
        <v>0</v>
      </c>
      <c r="J94" s="148"/>
      <c r="K94" s="148"/>
      <c r="L94" s="148">
        <f>ROUND((SUM(L91:L93))/1,2)</f>
        <v>0</v>
      </c>
      <c r="M94" s="148">
        <f>ROUND((SUM(M91:M93))/1,2)</f>
        <v>0</v>
      </c>
      <c r="N94" s="148"/>
      <c r="O94" s="148"/>
      <c r="P94" s="168"/>
      <c r="Q94" s="148"/>
      <c r="R94" s="148"/>
      <c r="S94" s="168">
        <f>ROUND((SUM(S91:S93))/1,2)</f>
        <v>0</v>
      </c>
      <c r="T94" s="145"/>
      <c r="U94" s="145"/>
      <c r="V94" s="2">
        <f>ROUND((SUM(V91:V93))/1,2)</f>
        <v>0.13</v>
      </c>
      <c r="W94" s="145"/>
      <c r="X94" s="145"/>
      <c r="Y94" s="145"/>
      <c r="Z94" s="145"/>
    </row>
    <row r="95" spans="1:26" x14ac:dyDescent="0.25">
      <c r="A95" s="1"/>
      <c r="B95" s="1"/>
      <c r="C95" s="1"/>
      <c r="D95" s="1"/>
      <c r="E95" s="1"/>
      <c r="F95" s="158"/>
      <c r="G95" s="141"/>
      <c r="H95" s="141"/>
      <c r="I95" s="141"/>
      <c r="J95" s="1"/>
      <c r="K95" s="1"/>
      <c r="L95" s="1"/>
      <c r="M95" s="1"/>
      <c r="N95" s="1"/>
      <c r="O95" s="1"/>
      <c r="P95" s="1"/>
      <c r="Q95" s="1"/>
      <c r="R95" s="1"/>
      <c r="S95" s="1"/>
      <c r="V95" s="1"/>
    </row>
    <row r="96" spans="1:26" x14ac:dyDescent="0.25">
      <c r="A96" s="148"/>
      <c r="B96" s="148"/>
      <c r="C96" s="148"/>
      <c r="D96" s="148" t="s">
        <v>366</v>
      </c>
      <c r="E96" s="148"/>
      <c r="F96" s="162"/>
      <c r="G96" s="149"/>
      <c r="H96" s="149"/>
      <c r="I96" s="149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5"/>
      <c r="U96" s="145"/>
      <c r="V96" s="148"/>
      <c r="W96" s="145"/>
      <c r="X96" s="145"/>
      <c r="Y96" s="145"/>
      <c r="Z96" s="145"/>
    </row>
    <row r="97" spans="1:26" ht="24.95" customHeight="1" x14ac:dyDescent="0.25">
      <c r="A97" s="166"/>
      <c r="B97" s="163" t="s">
        <v>107</v>
      </c>
      <c r="C97" s="167" t="s">
        <v>454</v>
      </c>
      <c r="D97" s="163" t="s">
        <v>455</v>
      </c>
      <c r="E97" s="163" t="s">
        <v>264</v>
      </c>
      <c r="F97" s="164">
        <v>1</v>
      </c>
      <c r="G97" s="165">
        <v>0</v>
      </c>
      <c r="H97" s="165">
        <v>0</v>
      </c>
      <c r="I97" s="165">
        <f>ROUND(F97*(G97+H97),2)</f>
        <v>0</v>
      </c>
      <c r="J97" s="163">
        <f>ROUND(F97*(N97),2)</f>
        <v>1806.47</v>
      </c>
      <c r="K97" s="1">
        <f>ROUND(F97*(O97),2)</f>
        <v>0</v>
      </c>
      <c r="L97" s="1">
        <f>ROUND(F97*(G97),2)</f>
        <v>0</v>
      </c>
      <c r="M97" s="1">
        <f>ROUND(F97*(H97),2)</f>
        <v>0</v>
      </c>
      <c r="N97" s="1">
        <v>1806.47</v>
      </c>
      <c r="O97" s="1"/>
      <c r="P97" s="158"/>
      <c r="Q97" s="158"/>
      <c r="R97" s="158"/>
      <c r="S97" s="148"/>
      <c r="V97" s="162"/>
      <c r="Z97">
        <v>0</v>
      </c>
    </row>
    <row r="98" spans="1:26" x14ac:dyDescent="0.25">
      <c r="A98" s="148"/>
      <c r="B98" s="148"/>
      <c r="C98" s="148"/>
      <c r="D98" s="148" t="s">
        <v>366</v>
      </c>
      <c r="E98" s="148"/>
      <c r="F98" s="162"/>
      <c r="G98" s="151">
        <f>ROUND((SUM(L96:L97))/1,2)</f>
        <v>0</v>
      </c>
      <c r="H98" s="151">
        <f>ROUND((SUM(M96:M97))/1,2)</f>
        <v>0</v>
      </c>
      <c r="I98" s="151">
        <f>ROUND((SUM(I96:I97))/1,2)</f>
        <v>0</v>
      </c>
      <c r="J98" s="148"/>
      <c r="K98" s="148"/>
      <c r="L98" s="148">
        <f>ROUND((SUM(L96:L97))/1,2)</f>
        <v>0</v>
      </c>
      <c r="M98" s="148">
        <f>ROUND((SUM(M96:M97))/1,2)</f>
        <v>0</v>
      </c>
      <c r="N98" s="148"/>
      <c r="O98" s="148"/>
      <c r="P98" s="168"/>
      <c r="Q98" s="148"/>
      <c r="R98" s="148"/>
      <c r="S98" s="168">
        <f>ROUND((SUM(S96:S97))/1,2)</f>
        <v>0</v>
      </c>
      <c r="T98" s="145"/>
      <c r="U98" s="145"/>
      <c r="V98" s="2">
        <f>ROUND((SUM(V96:V97))/1,2)</f>
        <v>0</v>
      </c>
      <c r="W98" s="145"/>
      <c r="X98" s="145"/>
      <c r="Y98" s="145"/>
      <c r="Z98" s="145"/>
    </row>
    <row r="99" spans="1:26" x14ac:dyDescent="0.25">
      <c r="A99" s="1"/>
      <c r="B99" s="1"/>
      <c r="C99" s="1"/>
      <c r="D99" s="1"/>
      <c r="E99" s="1"/>
      <c r="F99" s="158"/>
      <c r="G99" s="141"/>
      <c r="H99" s="141"/>
      <c r="I99" s="141"/>
      <c r="J99" s="1"/>
      <c r="K99" s="1"/>
      <c r="L99" s="1"/>
      <c r="M99" s="1"/>
      <c r="N99" s="1"/>
      <c r="O99" s="1"/>
      <c r="P99" s="1"/>
      <c r="Q99" s="1"/>
      <c r="R99" s="1"/>
      <c r="S99" s="1"/>
      <c r="V99" s="1"/>
    </row>
    <row r="100" spans="1:26" x14ac:dyDescent="0.25">
      <c r="A100" s="148"/>
      <c r="B100" s="148"/>
      <c r="C100" s="148"/>
      <c r="D100" s="148" t="s">
        <v>367</v>
      </c>
      <c r="E100" s="148"/>
      <c r="F100" s="162"/>
      <c r="G100" s="149"/>
      <c r="H100" s="149"/>
      <c r="I100" s="149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5"/>
      <c r="U100" s="145"/>
      <c r="V100" s="148"/>
      <c r="W100" s="145"/>
      <c r="X100" s="145"/>
      <c r="Y100" s="145"/>
      <c r="Z100" s="145"/>
    </row>
    <row r="101" spans="1:26" ht="35.1" customHeight="1" x14ac:dyDescent="0.25">
      <c r="A101" s="166"/>
      <c r="B101" s="163" t="s">
        <v>456</v>
      </c>
      <c r="C101" s="167" t="s">
        <v>457</v>
      </c>
      <c r="D101" s="163" t="s">
        <v>458</v>
      </c>
      <c r="E101" s="163" t="s">
        <v>126</v>
      </c>
      <c r="F101" s="164">
        <v>63.68</v>
      </c>
      <c r="G101" s="165">
        <v>0</v>
      </c>
      <c r="H101" s="165">
        <v>0</v>
      </c>
      <c r="I101" s="165">
        <f>ROUND(F101*(G101+H101),2)</f>
        <v>0</v>
      </c>
      <c r="J101" s="163">
        <f>ROUND(F101*(N101),2)</f>
        <v>147.1</v>
      </c>
      <c r="K101" s="1">
        <f>ROUND(F101*(O101),2)</f>
        <v>0</v>
      </c>
      <c r="L101" s="1">
        <f>ROUND(F101*(G101),2)</f>
        <v>0</v>
      </c>
      <c r="M101" s="1">
        <f>ROUND(F101*(H101),2)</f>
        <v>0</v>
      </c>
      <c r="N101" s="1">
        <v>2.31</v>
      </c>
      <c r="O101" s="1"/>
      <c r="P101" s="158"/>
      <c r="Q101" s="158"/>
      <c r="R101" s="158"/>
      <c r="S101" s="148"/>
      <c r="V101" s="162">
        <f>ROUND(F101*(X101),3)</f>
        <v>1.887</v>
      </c>
      <c r="X101">
        <v>2.964E-2</v>
      </c>
      <c r="Z101">
        <v>0</v>
      </c>
    </row>
    <row r="102" spans="1:26" x14ac:dyDescent="0.25">
      <c r="A102" s="148"/>
      <c r="B102" s="148"/>
      <c r="C102" s="148"/>
      <c r="D102" s="148" t="s">
        <v>367</v>
      </c>
      <c r="E102" s="148"/>
      <c r="F102" s="162"/>
      <c r="G102" s="151">
        <f>ROUND((SUM(L100:L101))/1,2)</f>
        <v>0</v>
      </c>
      <c r="H102" s="151">
        <f>ROUND((SUM(M100:M101))/1,2)</f>
        <v>0</v>
      </c>
      <c r="I102" s="151">
        <f>ROUND((SUM(I100:I101))/1,2)</f>
        <v>0</v>
      </c>
      <c r="J102" s="148"/>
      <c r="K102" s="148"/>
      <c r="L102" s="148">
        <f>ROUND((SUM(L100:L101))/1,2)</f>
        <v>0</v>
      </c>
      <c r="M102" s="148">
        <f>ROUND((SUM(M100:M101))/1,2)</f>
        <v>0</v>
      </c>
      <c r="N102" s="148"/>
      <c r="O102" s="148"/>
      <c r="P102" s="168"/>
      <c r="Q102" s="148"/>
      <c r="R102" s="148"/>
      <c r="S102" s="168">
        <f>ROUND((SUM(S100:S101))/1,2)</f>
        <v>0</v>
      </c>
      <c r="T102" s="145"/>
      <c r="U102" s="145"/>
      <c r="V102" s="2">
        <f>ROUND((SUM(V100:V101))/1,2)</f>
        <v>1.89</v>
      </c>
      <c r="W102" s="145"/>
      <c r="X102" s="145"/>
      <c r="Y102" s="145"/>
      <c r="Z102" s="145"/>
    </row>
    <row r="103" spans="1:26" x14ac:dyDescent="0.25">
      <c r="A103" s="1"/>
      <c r="B103" s="1"/>
      <c r="C103" s="1"/>
      <c r="D103" s="1"/>
      <c r="E103" s="1"/>
      <c r="F103" s="158"/>
      <c r="G103" s="141"/>
      <c r="H103" s="141"/>
      <c r="I103" s="141"/>
      <c r="J103" s="1"/>
      <c r="K103" s="1"/>
      <c r="L103" s="1"/>
      <c r="M103" s="1"/>
      <c r="N103" s="1"/>
      <c r="O103" s="1"/>
      <c r="P103" s="1"/>
      <c r="Q103" s="1"/>
      <c r="R103" s="1"/>
      <c r="S103" s="1"/>
      <c r="V103" s="1"/>
    </row>
    <row r="104" spans="1:26" x14ac:dyDescent="0.25">
      <c r="A104" s="148"/>
      <c r="B104" s="148"/>
      <c r="C104" s="148"/>
      <c r="D104" s="148" t="s">
        <v>368</v>
      </c>
      <c r="E104" s="148"/>
      <c r="F104" s="162"/>
      <c r="G104" s="149"/>
      <c r="H104" s="149"/>
      <c r="I104" s="149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5"/>
      <c r="U104" s="145"/>
      <c r="V104" s="148"/>
      <c r="W104" s="145"/>
      <c r="X104" s="145"/>
      <c r="Y104" s="145"/>
      <c r="Z104" s="145"/>
    </row>
    <row r="105" spans="1:26" ht="24.95" customHeight="1" x14ac:dyDescent="0.25">
      <c r="A105" s="166"/>
      <c r="B105" s="163" t="s">
        <v>459</v>
      </c>
      <c r="C105" s="167" t="s">
        <v>460</v>
      </c>
      <c r="D105" s="163" t="s">
        <v>461</v>
      </c>
      <c r="E105" s="163" t="s">
        <v>175</v>
      </c>
      <c r="F105" s="164">
        <v>3</v>
      </c>
      <c r="G105" s="165">
        <v>0</v>
      </c>
      <c r="H105" s="165">
        <v>0</v>
      </c>
      <c r="I105" s="165">
        <f>ROUND(F105*(G105+H105),2)</f>
        <v>0</v>
      </c>
      <c r="J105" s="163">
        <f>ROUND(F105*(N105),2)</f>
        <v>3.3</v>
      </c>
      <c r="K105" s="1">
        <f>ROUND(F105*(O105),2)</f>
        <v>0</v>
      </c>
      <c r="L105" s="1">
        <f>ROUND(F105*(G105),2)</f>
        <v>0</v>
      </c>
      <c r="M105" s="1">
        <f>ROUND(F105*(H105),2)</f>
        <v>0</v>
      </c>
      <c r="N105" s="1">
        <v>1.1000000000000001</v>
      </c>
      <c r="O105" s="1"/>
      <c r="P105" s="158"/>
      <c r="Q105" s="158"/>
      <c r="R105" s="158"/>
      <c r="S105" s="148"/>
      <c r="V105" s="162">
        <f>ROUND(F105*(X105),3)</f>
        <v>4.0000000000000001E-3</v>
      </c>
      <c r="X105">
        <v>1.3500000000000001E-3</v>
      </c>
      <c r="Z105">
        <v>0</v>
      </c>
    </row>
    <row r="106" spans="1:26" x14ac:dyDescent="0.25">
      <c r="A106" s="148"/>
      <c r="B106" s="148"/>
      <c r="C106" s="148"/>
      <c r="D106" s="148" t="s">
        <v>368</v>
      </c>
      <c r="E106" s="148"/>
      <c r="F106" s="162"/>
      <c r="G106" s="151">
        <f>ROUND((SUM(L104:L105))/1,2)</f>
        <v>0</v>
      </c>
      <c r="H106" s="151">
        <f>ROUND((SUM(M104:M105))/1,2)</f>
        <v>0</v>
      </c>
      <c r="I106" s="151">
        <f>ROUND((SUM(I104:I105))/1,2)</f>
        <v>0</v>
      </c>
      <c r="J106" s="148"/>
      <c r="K106" s="148"/>
      <c r="L106" s="148">
        <f>ROUND((SUM(L104:L105))/1,2)</f>
        <v>0</v>
      </c>
      <c r="M106" s="148">
        <f>ROUND((SUM(M104:M105))/1,2)</f>
        <v>0</v>
      </c>
      <c r="N106" s="148"/>
      <c r="O106" s="148"/>
      <c r="P106" s="168"/>
      <c r="Q106" s="148"/>
      <c r="R106" s="148"/>
      <c r="S106" s="168">
        <f>ROUND((SUM(S104:S105))/1,2)</f>
        <v>0</v>
      </c>
      <c r="T106" s="145"/>
      <c r="U106" s="145"/>
      <c r="V106" s="2">
        <f>ROUND((SUM(V104:V105))/1,2)</f>
        <v>0</v>
      </c>
      <c r="W106" s="145"/>
      <c r="X106" s="145"/>
      <c r="Y106" s="145"/>
      <c r="Z106" s="145"/>
    </row>
    <row r="107" spans="1:26" x14ac:dyDescent="0.25">
      <c r="A107" s="1"/>
      <c r="B107" s="1"/>
      <c r="C107" s="1"/>
      <c r="D107" s="1"/>
      <c r="E107" s="1"/>
      <c r="F107" s="158"/>
      <c r="G107" s="141"/>
      <c r="H107" s="141"/>
      <c r="I107" s="141"/>
      <c r="J107" s="1"/>
      <c r="K107" s="1"/>
      <c r="L107" s="1"/>
      <c r="M107" s="1"/>
      <c r="N107" s="1"/>
      <c r="O107" s="1"/>
      <c r="P107" s="1"/>
      <c r="Q107" s="1"/>
      <c r="R107" s="1"/>
      <c r="S107" s="1"/>
      <c r="V107" s="1"/>
    </row>
    <row r="108" spans="1:26" x14ac:dyDescent="0.25">
      <c r="A108" s="148"/>
      <c r="B108" s="148"/>
      <c r="C108" s="148"/>
      <c r="D108" s="148" t="s">
        <v>75</v>
      </c>
      <c r="E108" s="148"/>
      <c r="F108" s="162"/>
      <c r="G108" s="149"/>
      <c r="H108" s="149"/>
      <c r="I108" s="149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5"/>
      <c r="U108" s="145"/>
      <c r="V108" s="148"/>
      <c r="W108" s="145"/>
      <c r="X108" s="145"/>
      <c r="Y108" s="145"/>
      <c r="Z108" s="145"/>
    </row>
    <row r="109" spans="1:26" ht="24.95" customHeight="1" x14ac:dyDescent="0.25">
      <c r="A109" s="166"/>
      <c r="B109" s="163" t="s">
        <v>265</v>
      </c>
      <c r="C109" s="167" t="s">
        <v>266</v>
      </c>
      <c r="D109" s="163" t="s">
        <v>267</v>
      </c>
      <c r="E109" s="163" t="s">
        <v>143</v>
      </c>
      <c r="F109" s="164">
        <v>20</v>
      </c>
      <c r="G109" s="165">
        <v>0</v>
      </c>
      <c r="H109" s="165">
        <v>0</v>
      </c>
      <c r="I109" s="165">
        <f t="shared" ref="I109:I123" si="19">ROUND(F109*(G109+H109),2)</f>
        <v>0</v>
      </c>
      <c r="J109" s="163">
        <f t="shared" ref="J109:J123" si="20">ROUND(F109*(N109),2)</f>
        <v>113.6</v>
      </c>
      <c r="K109" s="1">
        <f t="shared" ref="K109:K123" si="21">ROUND(F109*(O109),2)</f>
        <v>0</v>
      </c>
      <c r="L109" s="1">
        <f t="shared" ref="L109:L123" si="22">ROUND(F109*(G109),2)</f>
        <v>0</v>
      </c>
      <c r="M109" s="1">
        <f t="shared" ref="M109:M123" si="23">ROUND(F109*(H109),2)</f>
        <v>0</v>
      </c>
      <c r="N109" s="1">
        <v>5.68</v>
      </c>
      <c r="O109" s="1"/>
      <c r="P109" s="158"/>
      <c r="Q109" s="158"/>
      <c r="R109" s="158"/>
      <c r="S109" s="148"/>
      <c r="V109" s="162"/>
      <c r="Z109">
        <v>0</v>
      </c>
    </row>
    <row r="110" spans="1:26" ht="24.95" customHeight="1" x14ac:dyDescent="0.25">
      <c r="A110" s="166"/>
      <c r="B110" s="163" t="s">
        <v>268</v>
      </c>
      <c r="C110" s="167" t="s">
        <v>269</v>
      </c>
      <c r="D110" s="163" t="s">
        <v>270</v>
      </c>
      <c r="E110" s="163" t="s">
        <v>271</v>
      </c>
      <c r="F110" s="164">
        <v>19</v>
      </c>
      <c r="G110" s="165">
        <v>0</v>
      </c>
      <c r="H110" s="165">
        <v>0</v>
      </c>
      <c r="I110" s="165">
        <f t="shared" si="19"/>
        <v>0</v>
      </c>
      <c r="J110" s="163">
        <f t="shared" si="20"/>
        <v>1387</v>
      </c>
      <c r="K110" s="1">
        <f t="shared" si="21"/>
        <v>0</v>
      </c>
      <c r="L110" s="1">
        <f t="shared" si="22"/>
        <v>0</v>
      </c>
      <c r="M110" s="1">
        <f t="shared" si="23"/>
        <v>0</v>
      </c>
      <c r="N110" s="1">
        <v>73</v>
      </c>
      <c r="O110" s="1"/>
      <c r="P110" s="162">
        <v>2.8000000000000001E-2</v>
      </c>
      <c r="Q110" s="158"/>
      <c r="R110" s="158">
        <v>2.8000000000000001E-2</v>
      </c>
      <c r="S110" s="148">
        <f>ROUND(F110*(P110),3)</f>
        <v>0.53200000000000003</v>
      </c>
      <c r="V110" s="162"/>
      <c r="Z110">
        <v>0</v>
      </c>
    </row>
    <row r="111" spans="1:26" ht="24.95" customHeight="1" x14ac:dyDescent="0.25">
      <c r="A111" s="166"/>
      <c r="B111" s="163" t="s">
        <v>268</v>
      </c>
      <c r="C111" s="167" t="s">
        <v>462</v>
      </c>
      <c r="D111" s="163" t="s">
        <v>463</v>
      </c>
      <c r="E111" s="163" t="s">
        <v>271</v>
      </c>
      <c r="F111" s="164">
        <v>1</v>
      </c>
      <c r="G111" s="165">
        <v>0</v>
      </c>
      <c r="H111" s="165">
        <v>0</v>
      </c>
      <c r="I111" s="165">
        <f t="shared" si="19"/>
        <v>0</v>
      </c>
      <c r="J111" s="163">
        <f t="shared" si="20"/>
        <v>98</v>
      </c>
      <c r="K111" s="1">
        <f t="shared" si="21"/>
        <v>0</v>
      </c>
      <c r="L111" s="1">
        <f t="shared" si="22"/>
        <v>0</v>
      </c>
      <c r="M111" s="1">
        <f t="shared" si="23"/>
        <v>0</v>
      </c>
      <c r="N111" s="1">
        <v>98</v>
      </c>
      <c r="O111" s="1"/>
      <c r="P111" s="162">
        <v>3.2000000000000001E-2</v>
      </c>
      <c r="Q111" s="158"/>
      <c r="R111" s="158">
        <v>3.2000000000000001E-2</v>
      </c>
      <c r="S111" s="148">
        <f>ROUND(F111*(P111),3)</f>
        <v>3.2000000000000001E-2</v>
      </c>
      <c r="V111" s="162"/>
      <c r="Z111">
        <v>0</v>
      </c>
    </row>
    <row r="112" spans="1:26" ht="24.95" customHeight="1" x14ac:dyDescent="0.25">
      <c r="A112" s="166"/>
      <c r="B112" s="163" t="s">
        <v>265</v>
      </c>
      <c r="C112" s="167" t="s">
        <v>272</v>
      </c>
      <c r="D112" s="163" t="s">
        <v>273</v>
      </c>
      <c r="E112" s="163" t="s">
        <v>143</v>
      </c>
      <c r="F112" s="164">
        <v>1</v>
      </c>
      <c r="G112" s="165">
        <v>0</v>
      </c>
      <c r="H112" s="165">
        <v>0</v>
      </c>
      <c r="I112" s="165">
        <f t="shared" si="19"/>
        <v>0</v>
      </c>
      <c r="J112" s="163">
        <f t="shared" si="20"/>
        <v>9.33</v>
      </c>
      <c r="K112" s="1">
        <f t="shared" si="21"/>
        <v>0</v>
      </c>
      <c r="L112" s="1">
        <f t="shared" si="22"/>
        <v>0</v>
      </c>
      <c r="M112" s="1">
        <f t="shared" si="23"/>
        <v>0</v>
      </c>
      <c r="N112" s="1">
        <v>9.33</v>
      </c>
      <c r="O112" s="1"/>
      <c r="P112" s="158"/>
      <c r="Q112" s="158"/>
      <c r="R112" s="158"/>
      <c r="S112" s="148"/>
      <c r="V112" s="162"/>
      <c r="Z112">
        <v>0</v>
      </c>
    </row>
    <row r="113" spans="1:26" ht="24.95" customHeight="1" x14ac:dyDescent="0.25">
      <c r="A113" s="166"/>
      <c r="B113" s="163" t="s">
        <v>268</v>
      </c>
      <c r="C113" s="167" t="s">
        <v>274</v>
      </c>
      <c r="D113" s="163" t="s">
        <v>275</v>
      </c>
      <c r="E113" s="163" t="s">
        <v>271</v>
      </c>
      <c r="F113" s="164">
        <v>1</v>
      </c>
      <c r="G113" s="165">
        <v>0</v>
      </c>
      <c r="H113" s="165">
        <v>0</v>
      </c>
      <c r="I113" s="165">
        <f t="shared" si="19"/>
        <v>0</v>
      </c>
      <c r="J113" s="163">
        <f t="shared" si="20"/>
        <v>159</v>
      </c>
      <c r="K113" s="1">
        <f t="shared" si="21"/>
        <v>0</v>
      </c>
      <c r="L113" s="1">
        <f t="shared" si="22"/>
        <v>0</v>
      </c>
      <c r="M113" s="1">
        <f t="shared" si="23"/>
        <v>0</v>
      </c>
      <c r="N113" s="1">
        <v>159</v>
      </c>
      <c r="O113" s="1"/>
      <c r="P113" s="162">
        <v>5.6000000000000001E-2</v>
      </c>
      <c r="Q113" s="158"/>
      <c r="R113" s="158">
        <v>5.6000000000000001E-2</v>
      </c>
      <c r="S113" s="148">
        <f>ROUND(F113*(P113),3)</f>
        <v>5.6000000000000001E-2</v>
      </c>
      <c r="V113" s="162"/>
      <c r="Z113">
        <v>0</v>
      </c>
    </row>
    <row r="114" spans="1:26" ht="24.95" customHeight="1" x14ac:dyDescent="0.25">
      <c r="A114" s="166"/>
      <c r="B114" s="163" t="s">
        <v>268</v>
      </c>
      <c r="C114" s="167" t="s">
        <v>276</v>
      </c>
      <c r="D114" s="163" t="s">
        <v>277</v>
      </c>
      <c r="E114" s="163" t="s">
        <v>271</v>
      </c>
      <c r="F114" s="164">
        <v>21</v>
      </c>
      <c r="G114" s="165">
        <v>0</v>
      </c>
      <c r="H114" s="165">
        <v>0</v>
      </c>
      <c r="I114" s="165">
        <f t="shared" si="19"/>
        <v>0</v>
      </c>
      <c r="J114" s="163">
        <f t="shared" si="20"/>
        <v>378</v>
      </c>
      <c r="K114" s="1">
        <f t="shared" si="21"/>
        <v>0</v>
      </c>
      <c r="L114" s="1">
        <f t="shared" si="22"/>
        <v>0</v>
      </c>
      <c r="M114" s="1">
        <f t="shared" si="23"/>
        <v>0</v>
      </c>
      <c r="N114" s="1">
        <v>18</v>
      </c>
      <c r="O114" s="1"/>
      <c r="P114" s="158"/>
      <c r="Q114" s="158"/>
      <c r="R114" s="158"/>
      <c r="S114" s="148"/>
      <c r="V114" s="162"/>
      <c r="Z114">
        <v>0</v>
      </c>
    </row>
    <row r="115" spans="1:26" ht="24.95" customHeight="1" x14ac:dyDescent="0.25">
      <c r="A115" s="166"/>
      <c r="B115" s="163" t="s">
        <v>265</v>
      </c>
      <c r="C115" s="167" t="s">
        <v>280</v>
      </c>
      <c r="D115" s="163" t="s">
        <v>281</v>
      </c>
      <c r="E115" s="163" t="s">
        <v>143</v>
      </c>
      <c r="F115" s="164">
        <v>20</v>
      </c>
      <c r="G115" s="165">
        <v>0</v>
      </c>
      <c r="H115" s="165">
        <v>0</v>
      </c>
      <c r="I115" s="165">
        <f t="shared" si="19"/>
        <v>0</v>
      </c>
      <c r="J115" s="163">
        <f t="shared" si="20"/>
        <v>73.8</v>
      </c>
      <c r="K115" s="1">
        <f t="shared" si="21"/>
        <v>0</v>
      </c>
      <c r="L115" s="1">
        <f t="shared" si="22"/>
        <v>0</v>
      </c>
      <c r="M115" s="1">
        <f t="shared" si="23"/>
        <v>0</v>
      </c>
      <c r="N115" s="1">
        <v>3.69</v>
      </c>
      <c r="O115" s="1"/>
      <c r="P115" s="162">
        <v>1.0000000000000001E-5</v>
      </c>
      <c r="Q115" s="158"/>
      <c r="R115" s="158">
        <v>1.0000000000000001E-5</v>
      </c>
      <c r="S115" s="148">
        <f t="shared" ref="S115:S122" si="24">ROUND(F115*(P115),3)</f>
        <v>0</v>
      </c>
      <c r="V115" s="162"/>
      <c r="Z115">
        <v>0</v>
      </c>
    </row>
    <row r="116" spans="1:26" ht="24.95" customHeight="1" x14ac:dyDescent="0.25">
      <c r="A116" s="166"/>
      <c r="B116" s="163" t="s">
        <v>268</v>
      </c>
      <c r="C116" s="167" t="s">
        <v>282</v>
      </c>
      <c r="D116" s="163" t="s">
        <v>283</v>
      </c>
      <c r="E116" s="163" t="s">
        <v>143</v>
      </c>
      <c r="F116" s="164">
        <v>5</v>
      </c>
      <c r="G116" s="165">
        <v>0</v>
      </c>
      <c r="H116" s="165">
        <v>0</v>
      </c>
      <c r="I116" s="165">
        <f t="shared" si="19"/>
        <v>0</v>
      </c>
      <c r="J116" s="163">
        <f t="shared" si="20"/>
        <v>20.75</v>
      </c>
      <c r="K116" s="1">
        <f t="shared" si="21"/>
        <v>0</v>
      </c>
      <c r="L116" s="1">
        <f t="shared" si="22"/>
        <v>0</v>
      </c>
      <c r="M116" s="1">
        <f t="shared" si="23"/>
        <v>0</v>
      </c>
      <c r="N116" s="1">
        <v>4.1500000000000004</v>
      </c>
      <c r="O116" s="1"/>
      <c r="P116" s="162">
        <v>9.2000000000000003E-4</v>
      </c>
      <c r="Q116" s="158"/>
      <c r="R116" s="158">
        <v>9.2000000000000003E-4</v>
      </c>
      <c r="S116" s="148">
        <f t="shared" si="24"/>
        <v>5.0000000000000001E-3</v>
      </c>
      <c r="V116" s="162"/>
      <c r="Z116">
        <v>0</v>
      </c>
    </row>
    <row r="117" spans="1:26" ht="24.95" customHeight="1" x14ac:dyDescent="0.25">
      <c r="A117" s="166"/>
      <c r="B117" s="163" t="s">
        <v>268</v>
      </c>
      <c r="C117" s="167" t="s">
        <v>464</v>
      </c>
      <c r="D117" s="163" t="s">
        <v>465</v>
      </c>
      <c r="E117" s="163" t="s">
        <v>143</v>
      </c>
      <c r="F117" s="164">
        <v>6</v>
      </c>
      <c r="G117" s="165">
        <v>0</v>
      </c>
      <c r="H117" s="165">
        <v>0</v>
      </c>
      <c r="I117" s="165">
        <f t="shared" si="19"/>
        <v>0</v>
      </c>
      <c r="J117" s="163">
        <f t="shared" si="20"/>
        <v>28.86</v>
      </c>
      <c r="K117" s="1">
        <f t="shared" si="21"/>
        <v>0</v>
      </c>
      <c r="L117" s="1">
        <f t="shared" si="22"/>
        <v>0</v>
      </c>
      <c r="M117" s="1">
        <f t="shared" si="23"/>
        <v>0</v>
      </c>
      <c r="N117" s="1">
        <v>4.8100000000000005</v>
      </c>
      <c r="O117" s="1"/>
      <c r="P117" s="162">
        <v>1.08E-3</v>
      </c>
      <c r="Q117" s="158"/>
      <c r="R117" s="158">
        <v>1.08E-3</v>
      </c>
      <c r="S117" s="148">
        <f t="shared" si="24"/>
        <v>6.0000000000000001E-3</v>
      </c>
      <c r="V117" s="162"/>
      <c r="Z117">
        <v>0</v>
      </c>
    </row>
    <row r="118" spans="1:26" ht="24.95" customHeight="1" x14ac:dyDescent="0.25">
      <c r="A118" s="166"/>
      <c r="B118" s="163" t="s">
        <v>268</v>
      </c>
      <c r="C118" s="167" t="s">
        <v>284</v>
      </c>
      <c r="D118" s="163" t="s">
        <v>285</v>
      </c>
      <c r="E118" s="163" t="s">
        <v>143</v>
      </c>
      <c r="F118" s="164">
        <v>6</v>
      </c>
      <c r="G118" s="165">
        <v>0</v>
      </c>
      <c r="H118" s="165">
        <v>0</v>
      </c>
      <c r="I118" s="165">
        <f t="shared" si="19"/>
        <v>0</v>
      </c>
      <c r="J118" s="163">
        <f t="shared" si="20"/>
        <v>33.24</v>
      </c>
      <c r="K118" s="1">
        <f t="shared" si="21"/>
        <v>0</v>
      </c>
      <c r="L118" s="1">
        <f t="shared" si="22"/>
        <v>0</v>
      </c>
      <c r="M118" s="1">
        <f t="shared" si="23"/>
        <v>0</v>
      </c>
      <c r="N118" s="1">
        <v>5.54</v>
      </c>
      <c r="O118" s="1"/>
      <c r="P118" s="162">
        <v>1.23E-3</v>
      </c>
      <c r="Q118" s="158"/>
      <c r="R118" s="158">
        <v>1.23E-3</v>
      </c>
      <c r="S118" s="148">
        <f t="shared" si="24"/>
        <v>7.0000000000000001E-3</v>
      </c>
      <c r="V118" s="162"/>
      <c r="Z118">
        <v>0</v>
      </c>
    </row>
    <row r="119" spans="1:26" ht="24.95" customHeight="1" x14ac:dyDescent="0.25">
      <c r="A119" s="166"/>
      <c r="B119" s="163" t="s">
        <v>268</v>
      </c>
      <c r="C119" s="167" t="s">
        <v>286</v>
      </c>
      <c r="D119" s="163" t="s">
        <v>287</v>
      </c>
      <c r="E119" s="163" t="s">
        <v>143</v>
      </c>
      <c r="F119" s="164">
        <v>2</v>
      </c>
      <c r="G119" s="165">
        <v>0</v>
      </c>
      <c r="H119" s="165">
        <v>0</v>
      </c>
      <c r="I119" s="165">
        <f t="shared" si="19"/>
        <v>0</v>
      </c>
      <c r="J119" s="163">
        <f t="shared" si="20"/>
        <v>11.46</v>
      </c>
      <c r="K119" s="1">
        <f t="shared" si="21"/>
        <v>0</v>
      </c>
      <c r="L119" s="1">
        <f t="shared" si="22"/>
        <v>0</v>
      </c>
      <c r="M119" s="1">
        <f t="shared" si="23"/>
        <v>0</v>
      </c>
      <c r="N119" s="1">
        <v>5.73</v>
      </c>
      <c r="O119" s="1"/>
      <c r="P119" s="162">
        <v>1.39E-3</v>
      </c>
      <c r="Q119" s="158"/>
      <c r="R119" s="158">
        <v>1.39E-3</v>
      </c>
      <c r="S119" s="148">
        <f t="shared" si="24"/>
        <v>3.0000000000000001E-3</v>
      </c>
      <c r="V119" s="162"/>
      <c r="Z119">
        <v>0</v>
      </c>
    </row>
    <row r="120" spans="1:26" ht="24.95" customHeight="1" x14ac:dyDescent="0.25">
      <c r="A120" s="166"/>
      <c r="B120" s="163" t="s">
        <v>268</v>
      </c>
      <c r="C120" s="167" t="s">
        <v>466</v>
      </c>
      <c r="D120" s="163" t="s">
        <v>467</v>
      </c>
      <c r="E120" s="163" t="s">
        <v>143</v>
      </c>
      <c r="F120" s="164">
        <v>1</v>
      </c>
      <c r="G120" s="165">
        <v>0</v>
      </c>
      <c r="H120" s="165">
        <v>0</v>
      </c>
      <c r="I120" s="165">
        <f t="shared" si="19"/>
        <v>0</v>
      </c>
      <c r="J120" s="163">
        <f t="shared" si="20"/>
        <v>8.75</v>
      </c>
      <c r="K120" s="1">
        <f t="shared" si="21"/>
        <v>0</v>
      </c>
      <c r="L120" s="1">
        <f t="shared" si="22"/>
        <v>0</v>
      </c>
      <c r="M120" s="1">
        <f t="shared" si="23"/>
        <v>0</v>
      </c>
      <c r="N120" s="1">
        <v>8.75</v>
      </c>
      <c r="O120" s="1"/>
      <c r="P120" s="162">
        <v>1.9300000000000001E-3</v>
      </c>
      <c r="Q120" s="158"/>
      <c r="R120" s="158">
        <v>1.9300000000000001E-3</v>
      </c>
      <c r="S120" s="148">
        <f t="shared" si="24"/>
        <v>2E-3</v>
      </c>
      <c r="V120" s="162"/>
      <c r="Z120">
        <v>0</v>
      </c>
    </row>
    <row r="121" spans="1:26" ht="24.95" customHeight="1" x14ac:dyDescent="0.25">
      <c r="A121" s="166"/>
      <c r="B121" s="163" t="s">
        <v>265</v>
      </c>
      <c r="C121" s="167" t="s">
        <v>288</v>
      </c>
      <c r="D121" s="163" t="s">
        <v>289</v>
      </c>
      <c r="E121" s="163" t="s">
        <v>143</v>
      </c>
      <c r="F121" s="164">
        <v>1</v>
      </c>
      <c r="G121" s="165">
        <v>0</v>
      </c>
      <c r="H121" s="165">
        <v>0</v>
      </c>
      <c r="I121" s="165">
        <f t="shared" si="19"/>
        <v>0</v>
      </c>
      <c r="J121" s="163">
        <f t="shared" si="20"/>
        <v>4.99</v>
      </c>
      <c r="K121" s="1">
        <f t="shared" si="21"/>
        <v>0</v>
      </c>
      <c r="L121" s="1">
        <f t="shared" si="22"/>
        <v>0</v>
      </c>
      <c r="M121" s="1">
        <f t="shared" si="23"/>
        <v>0</v>
      </c>
      <c r="N121" s="1">
        <v>4.99</v>
      </c>
      <c r="O121" s="1"/>
      <c r="P121" s="162">
        <v>3.0000000000000004E-5</v>
      </c>
      <c r="Q121" s="158"/>
      <c r="R121" s="158">
        <v>3.0000000000000004E-5</v>
      </c>
      <c r="S121" s="148">
        <f t="shared" si="24"/>
        <v>0</v>
      </c>
      <c r="V121" s="162"/>
      <c r="Z121">
        <v>0</v>
      </c>
    </row>
    <row r="122" spans="1:26" ht="24.95" customHeight="1" x14ac:dyDescent="0.25">
      <c r="A122" s="166"/>
      <c r="B122" s="163" t="s">
        <v>268</v>
      </c>
      <c r="C122" s="167" t="s">
        <v>466</v>
      </c>
      <c r="D122" s="163" t="s">
        <v>467</v>
      </c>
      <c r="E122" s="163" t="s">
        <v>143</v>
      </c>
      <c r="F122" s="164">
        <v>1</v>
      </c>
      <c r="G122" s="165">
        <v>0</v>
      </c>
      <c r="H122" s="165">
        <v>0</v>
      </c>
      <c r="I122" s="165">
        <f t="shared" si="19"/>
        <v>0</v>
      </c>
      <c r="J122" s="163">
        <f t="shared" si="20"/>
        <v>8.75</v>
      </c>
      <c r="K122" s="1">
        <f t="shared" si="21"/>
        <v>0</v>
      </c>
      <c r="L122" s="1">
        <f t="shared" si="22"/>
        <v>0</v>
      </c>
      <c r="M122" s="1">
        <f t="shared" si="23"/>
        <v>0</v>
      </c>
      <c r="N122" s="1">
        <v>8.75</v>
      </c>
      <c r="O122" s="1"/>
      <c r="P122" s="162">
        <v>1.9300000000000001E-3</v>
      </c>
      <c r="Q122" s="158"/>
      <c r="R122" s="158">
        <v>1.9300000000000001E-3</v>
      </c>
      <c r="S122" s="148">
        <f t="shared" si="24"/>
        <v>2E-3</v>
      </c>
      <c r="V122" s="162"/>
      <c r="Z122">
        <v>0</v>
      </c>
    </row>
    <row r="123" spans="1:26" ht="24.95" customHeight="1" x14ac:dyDescent="0.25">
      <c r="A123" s="166"/>
      <c r="B123" s="163" t="s">
        <v>265</v>
      </c>
      <c r="C123" s="167" t="s">
        <v>292</v>
      </c>
      <c r="D123" s="163" t="s">
        <v>293</v>
      </c>
      <c r="E123" s="163" t="s">
        <v>118</v>
      </c>
      <c r="F123" s="164">
        <v>0.37</v>
      </c>
      <c r="G123" s="165">
        <v>0</v>
      </c>
      <c r="H123" s="165">
        <v>0</v>
      </c>
      <c r="I123" s="165">
        <f t="shared" si="19"/>
        <v>0</v>
      </c>
      <c r="J123" s="163">
        <f t="shared" si="20"/>
        <v>9.84</v>
      </c>
      <c r="K123" s="1">
        <f t="shared" si="21"/>
        <v>0</v>
      </c>
      <c r="L123" s="1">
        <f t="shared" si="22"/>
        <v>0</v>
      </c>
      <c r="M123" s="1">
        <f t="shared" si="23"/>
        <v>0</v>
      </c>
      <c r="N123" s="1">
        <v>26.59</v>
      </c>
      <c r="O123" s="1"/>
      <c r="P123" s="158"/>
      <c r="Q123" s="158"/>
      <c r="R123" s="158"/>
      <c r="S123" s="148"/>
      <c r="V123" s="162"/>
      <c r="Z123">
        <v>0</v>
      </c>
    </row>
    <row r="124" spans="1:26" x14ac:dyDescent="0.25">
      <c r="A124" s="148"/>
      <c r="B124" s="148"/>
      <c r="C124" s="148"/>
      <c r="D124" s="148" t="s">
        <v>75</v>
      </c>
      <c r="E124" s="148"/>
      <c r="F124" s="162"/>
      <c r="G124" s="151">
        <f>ROUND((SUM(L108:L123))/1,2)</f>
        <v>0</v>
      </c>
      <c r="H124" s="151">
        <f>ROUND((SUM(M108:M123))/1,2)</f>
        <v>0</v>
      </c>
      <c r="I124" s="151">
        <f>ROUND((SUM(I108:I123))/1,2)</f>
        <v>0</v>
      </c>
      <c r="J124" s="148"/>
      <c r="K124" s="148"/>
      <c r="L124" s="148">
        <f>ROUND((SUM(L108:L123))/1,2)</f>
        <v>0</v>
      </c>
      <c r="M124" s="148">
        <f>ROUND((SUM(M108:M123))/1,2)</f>
        <v>0</v>
      </c>
      <c r="N124" s="148"/>
      <c r="O124" s="148"/>
      <c r="P124" s="168"/>
      <c r="Q124" s="148"/>
      <c r="R124" s="148"/>
      <c r="S124" s="168">
        <f>ROUND((SUM(S108:S123))/1,2)</f>
        <v>0.65</v>
      </c>
      <c r="T124" s="145"/>
      <c r="U124" s="145"/>
      <c r="V124" s="2">
        <f>ROUND((SUM(V108:V123))/1,2)</f>
        <v>0</v>
      </c>
      <c r="W124" s="145"/>
      <c r="X124" s="145"/>
      <c r="Y124" s="145"/>
      <c r="Z124" s="145"/>
    </row>
    <row r="125" spans="1:26" x14ac:dyDescent="0.25">
      <c r="A125" s="1"/>
      <c r="B125" s="1"/>
      <c r="C125" s="1"/>
      <c r="D125" s="1"/>
      <c r="E125" s="1"/>
      <c r="F125" s="158"/>
      <c r="G125" s="141"/>
      <c r="H125" s="141"/>
      <c r="I125" s="141"/>
      <c r="J125" s="1"/>
      <c r="K125" s="1"/>
      <c r="L125" s="1"/>
      <c r="M125" s="1"/>
      <c r="N125" s="1"/>
      <c r="O125" s="1"/>
      <c r="P125" s="1"/>
      <c r="Q125" s="1"/>
      <c r="R125" s="1"/>
      <c r="S125" s="1"/>
      <c r="V125" s="1"/>
    </row>
    <row r="126" spans="1:26" x14ac:dyDescent="0.25">
      <c r="A126" s="148"/>
      <c r="B126" s="148"/>
      <c r="C126" s="148"/>
      <c r="D126" s="148" t="s">
        <v>77</v>
      </c>
      <c r="E126" s="148"/>
      <c r="F126" s="162"/>
      <c r="G126" s="149"/>
      <c r="H126" s="149"/>
      <c r="I126" s="149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5"/>
      <c r="U126" s="145"/>
      <c r="V126" s="148"/>
      <c r="W126" s="145"/>
      <c r="X126" s="145"/>
      <c r="Y126" s="145"/>
      <c r="Z126" s="145"/>
    </row>
    <row r="127" spans="1:26" ht="24.95" customHeight="1" x14ac:dyDescent="0.25">
      <c r="A127" s="166"/>
      <c r="B127" s="163" t="s">
        <v>305</v>
      </c>
      <c r="C127" s="167" t="s">
        <v>468</v>
      </c>
      <c r="D127" s="163" t="s">
        <v>469</v>
      </c>
      <c r="E127" s="163" t="s">
        <v>126</v>
      </c>
      <c r="F127" s="164">
        <v>11.65</v>
      </c>
      <c r="G127" s="165">
        <v>0</v>
      </c>
      <c r="H127" s="165">
        <v>0</v>
      </c>
      <c r="I127" s="165">
        <f t="shared" ref="I127:I132" si="25">ROUND(F127*(G127+H127),2)</f>
        <v>0</v>
      </c>
      <c r="J127" s="163">
        <f t="shared" ref="J127:J132" si="26">ROUND(F127*(N127),2)</f>
        <v>227.99</v>
      </c>
      <c r="K127" s="1">
        <f t="shared" ref="K127:K132" si="27">ROUND(F127*(O127),2)</f>
        <v>0</v>
      </c>
      <c r="L127" s="1">
        <f t="shared" ref="L127:L132" si="28">ROUND(F127*(G127),2)</f>
        <v>0</v>
      </c>
      <c r="M127" s="1">
        <f t="shared" ref="M127:M132" si="29">ROUND(F127*(H127),2)</f>
        <v>0</v>
      </c>
      <c r="N127" s="1">
        <v>19.57</v>
      </c>
      <c r="O127" s="1"/>
      <c r="P127" s="162">
        <v>6.2300000000000012E-3</v>
      </c>
      <c r="Q127" s="158"/>
      <c r="R127" s="158">
        <v>6.2300000000000012E-3</v>
      </c>
      <c r="S127" s="148">
        <f>ROUND(F127*(P127),3)</f>
        <v>7.2999999999999995E-2</v>
      </c>
      <c r="V127" s="162"/>
      <c r="Z127">
        <v>0</v>
      </c>
    </row>
    <row r="128" spans="1:26" ht="24.95" customHeight="1" x14ac:dyDescent="0.25">
      <c r="A128" s="166"/>
      <c r="B128" s="163" t="s">
        <v>305</v>
      </c>
      <c r="C128" s="167" t="s">
        <v>306</v>
      </c>
      <c r="D128" s="163" t="s">
        <v>307</v>
      </c>
      <c r="E128" s="163" t="s">
        <v>175</v>
      </c>
      <c r="F128" s="164">
        <v>363.38400000000001</v>
      </c>
      <c r="G128" s="165">
        <v>0</v>
      </c>
      <c r="H128" s="165">
        <v>0</v>
      </c>
      <c r="I128" s="165">
        <f t="shared" si="25"/>
        <v>0</v>
      </c>
      <c r="J128" s="163">
        <f t="shared" si="26"/>
        <v>690.43</v>
      </c>
      <c r="K128" s="1">
        <f t="shared" si="27"/>
        <v>0</v>
      </c>
      <c r="L128" s="1">
        <f t="shared" si="28"/>
        <v>0</v>
      </c>
      <c r="M128" s="1">
        <f t="shared" si="29"/>
        <v>0</v>
      </c>
      <c r="N128" s="1">
        <v>1.9</v>
      </c>
      <c r="O128" s="1"/>
      <c r="P128" s="162">
        <v>6.0999999999999997E-4</v>
      </c>
      <c r="Q128" s="158"/>
      <c r="R128" s="158">
        <v>6.0999999999999997E-4</v>
      </c>
      <c r="S128" s="148">
        <f>ROUND(F128*(P128),3)</f>
        <v>0.222</v>
      </c>
      <c r="V128" s="162"/>
      <c r="Z128">
        <v>0</v>
      </c>
    </row>
    <row r="129" spans="1:26" ht="35.1" customHeight="1" x14ac:dyDescent="0.25">
      <c r="A129" s="166"/>
      <c r="B129" s="163" t="s">
        <v>305</v>
      </c>
      <c r="C129" s="167" t="s">
        <v>308</v>
      </c>
      <c r="D129" s="163" t="s">
        <v>309</v>
      </c>
      <c r="E129" s="163" t="s">
        <v>126</v>
      </c>
      <c r="F129" s="164">
        <v>557.08000000000004</v>
      </c>
      <c r="G129" s="165">
        <v>0</v>
      </c>
      <c r="H129" s="165">
        <v>0</v>
      </c>
      <c r="I129" s="165">
        <f t="shared" si="25"/>
        <v>0</v>
      </c>
      <c r="J129" s="163">
        <f t="shared" si="26"/>
        <v>9581.7800000000007</v>
      </c>
      <c r="K129" s="1">
        <f t="shared" si="27"/>
        <v>0</v>
      </c>
      <c r="L129" s="1">
        <f t="shared" si="28"/>
        <v>0</v>
      </c>
      <c r="M129" s="1">
        <f t="shared" si="29"/>
        <v>0</v>
      </c>
      <c r="N129" s="1">
        <v>17.2</v>
      </c>
      <c r="O129" s="1"/>
      <c r="P129" s="162">
        <v>4.7200000000000002E-3</v>
      </c>
      <c r="Q129" s="158"/>
      <c r="R129" s="158">
        <v>4.7200000000000002E-3</v>
      </c>
      <c r="S129" s="148">
        <f>ROUND(F129*(P129),3)</f>
        <v>2.629</v>
      </c>
      <c r="V129" s="162"/>
      <c r="Z129">
        <v>0</v>
      </c>
    </row>
    <row r="130" spans="1:26" ht="35.1" customHeight="1" x14ac:dyDescent="0.25">
      <c r="A130" s="166"/>
      <c r="B130" s="163" t="s">
        <v>305</v>
      </c>
      <c r="C130" s="167" t="s">
        <v>310</v>
      </c>
      <c r="D130" s="163" t="s">
        <v>311</v>
      </c>
      <c r="E130" s="163" t="s">
        <v>126</v>
      </c>
      <c r="F130" s="164">
        <v>41.85</v>
      </c>
      <c r="G130" s="165">
        <v>0</v>
      </c>
      <c r="H130" s="165">
        <v>0</v>
      </c>
      <c r="I130" s="165">
        <f t="shared" si="25"/>
        <v>0</v>
      </c>
      <c r="J130" s="163">
        <f t="shared" si="26"/>
        <v>761.67</v>
      </c>
      <c r="K130" s="1">
        <f t="shared" si="27"/>
        <v>0</v>
      </c>
      <c r="L130" s="1">
        <f t="shared" si="28"/>
        <v>0</v>
      </c>
      <c r="M130" s="1">
        <f t="shared" si="29"/>
        <v>0</v>
      </c>
      <c r="N130" s="1">
        <v>18.2</v>
      </c>
      <c r="O130" s="1"/>
      <c r="P130" s="162">
        <v>4.7200000000000002E-3</v>
      </c>
      <c r="Q130" s="158"/>
      <c r="R130" s="158">
        <v>4.7200000000000002E-3</v>
      </c>
      <c r="S130" s="148">
        <f>ROUND(F130*(P130),3)</f>
        <v>0.19800000000000001</v>
      </c>
      <c r="V130" s="162"/>
      <c r="Z130">
        <v>0</v>
      </c>
    </row>
    <row r="131" spans="1:26" ht="24.95" customHeight="1" x14ac:dyDescent="0.25">
      <c r="A131" s="166"/>
      <c r="B131" s="163" t="s">
        <v>152</v>
      </c>
      <c r="C131" s="167" t="s">
        <v>312</v>
      </c>
      <c r="D131" s="163" t="s">
        <v>313</v>
      </c>
      <c r="E131" s="163" t="s">
        <v>126</v>
      </c>
      <c r="F131" s="164">
        <v>679.26400000000001</v>
      </c>
      <c r="G131" s="165">
        <v>0</v>
      </c>
      <c r="H131" s="165">
        <v>0</v>
      </c>
      <c r="I131" s="165">
        <f t="shared" si="25"/>
        <v>0</v>
      </c>
      <c r="J131" s="163">
        <f t="shared" si="26"/>
        <v>12579.97</v>
      </c>
      <c r="K131" s="1">
        <f t="shared" si="27"/>
        <v>0</v>
      </c>
      <c r="L131" s="1">
        <f t="shared" si="28"/>
        <v>0</v>
      </c>
      <c r="M131" s="1">
        <f t="shared" si="29"/>
        <v>0</v>
      </c>
      <c r="N131" s="1">
        <v>18.52</v>
      </c>
      <c r="O131" s="1"/>
      <c r="P131" s="162">
        <v>0.02</v>
      </c>
      <c r="Q131" s="158"/>
      <c r="R131" s="158">
        <v>0.02</v>
      </c>
      <c r="S131" s="148">
        <f>ROUND(F131*(P131),3)</f>
        <v>13.585000000000001</v>
      </c>
      <c r="V131" s="162"/>
      <c r="Z131">
        <v>0</v>
      </c>
    </row>
    <row r="132" spans="1:26" ht="24.95" customHeight="1" x14ac:dyDescent="0.25">
      <c r="A132" s="166"/>
      <c r="B132" s="163" t="s">
        <v>305</v>
      </c>
      <c r="C132" s="167" t="s">
        <v>314</v>
      </c>
      <c r="D132" s="163" t="s">
        <v>315</v>
      </c>
      <c r="E132" s="163" t="s">
        <v>118</v>
      </c>
      <c r="F132" s="164">
        <v>16.721</v>
      </c>
      <c r="G132" s="165">
        <v>0</v>
      </c>
      <c r="H132" s="165">
        <v>0</v>
      </c>
      <c r="I132" s="165">
        <f t="shared" si="25"/>
        <v>0</v>
      </c>
      <c r="J132" s="163">
        <f t="shared" si="26"/>
        <v>321.54000000000002</v>
      </c>
      <c r="K132" s="1">
        <f t="shared" si="27"/>
        <v>0</v>
      </c>
      <c r="L132" s="1">
        <f t="shared" si="28"/>
        <v>0</v>
      </c>
      <c r="M132" s="1">
        <f t="shared" si="29"/>
        <v>0</v>
      </c>
      <c r="N132" s="1">
        <v>19.23</v>
      </c>
      <c r="O132" s="1"/>
      <c r="P132" s="158"/>
      <c r="Q132" s="158"/>
      <c r="R132" s="158"/>
      <c r="S132" s="148"/>
      <c r="V132" s="162"/>
      <c r="Z132">
        <v>0</v>
      </c>
    </row>
    <row r="133" spans="1:26" x14ac:dyDescent="0.25">
      <c r="A133" s="148"/>
      <c r="B133" s="148"/>
      <c r="C133" s="148"/>
      <c r="D133" s="148" t="s">
        <v>77</v>
      </c>
      <c r="E133" s="148"/>
      <c r="F133" s="162"/>
      <c r="G133" s="151">
        <f>ROUND((SUM(L126:L132))/1,2)</f>
        <v>0</v>
      </c>
      <c r="H133" s="151">
        <f>ROUND((SUM(M126:M132))/1,2)</f>
        <v>0</v>
      </c>
      <c r="I133" s="151">
        <f>ROUND((SUM(I126:I132))/1,2)</f>
        <v>0</v>
      </c>
      <c r="J133" s="148"/>
      <c r="K133" s="148"/>
      <c r="L133" s="148">
        <f>ROUND((SUM(L126:L132))/1,2)</f>
        <v>0</v>
      </c>
      <c r="M133" s="148">
        <f>ROUND((SUM(M126:M132))/1,2)</f>
        <v>0</v>
      </c>
      <c r="N133" s="148"/>
      <c r="O133" s="148"/>
      <c r="P133" s="168"/>
      <c r="Q133" s="148"/>
      <c r="R133" s="148"/>
      <c r="S133" s="168">
        <f>ROUND((SUM(S126:S132))/1,2)</f>
        <v>16.71</v>
      </c>
      <c r="T133" s="145"/>
      <c r="U133" s="145"/>
      <c r="V133" s="2">
        <f>ROUND((SUM(V126:V132))/1,2)</f>
        <v>0</v>
      </c>
      <c r="W133" s="145"/>
      <c r="X133" s="145"/>
      <c r="Y133" s="145"/>
      <c r="Z133" s="145"/>
    </row>
    <row r="134" spans="1:26" x14ac:dyDescent="0.25">
      <c r="A134" s="1"/>
      <c r="B134" s="1"/>
      <c r="C134" s="1"/>
      <c r="D134" s="1"/>
      <c r="E134" s="1"/>
      <c r="F134" s="158"/>
      <c r="G134" s="141"/>
      <c r="H134" s="141"/>
      <c r="I134" s="141"/>
      <c r="J134" s="1"/>
      <c r="K134" s="1"/>
      <c r="L134" s="1"/>
      <c r="M134" s="1"/>
      <c r="N134" s="1"/>
      <c r="O134" s="1"/>
      <c r="P134" s="1"/>
      <c r="Q134" s="1"/>
      <c r="R134" s="1"/>
      <c r="S134" s="1"/>
      <c r="V134" s="1"/>
    </row>
    <row r="135" spans="1:26" x14ac:dyDescent="0.25">
      <c r="A135" s="148"/>
      <c r="B135" s="148"/>
      <c r="C135" s="148"/>
      <c r="D135" s="148" t="s">
        <v>78</v>
      </c>
      <c r="E135" s="148"/>
      <c r="F135" s="162"/>
      <c r="G135" s="149"/>
      <c r="H135" s="149"/>
      <c r="I135" s="149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5"/>
      <c r="U135" s="145"/>
      <c r="V135" s="148"/>
      <c r="W135" s="145"/>
      <c r="X135" s="145"/>
      <c r="Y135" s="145"/>
      <c r="Z135" s="145"/>
    </row>
    <row r="136" spans="1:26" ht="24.95" customHeight="1" x14ac:dyDescent="0.25">
      <c r="A136" s="166"/>
      <c r="B136" s="163" t="s">
        <v>316</v>
      </c>
      <c r="C136" s="167" t="s">
        <v>470</v>
      </c>
      <c r="D136" s="163" t="s">
        <v>471</v>
      </c>
      <c r="E136" s="163" t="s">
        <v>175</v>
      </c>
      <c r="F136" s="164">
        <v>21</v>
      </c>
      <c r="G136" s="165">
        <v>0</v>
      </c>
      <c r="H136" s="165">
        <v>0</v>
      </c>
      <c r="I136" s="165">
        <f>ROUND(F136*(G136+H136),2)</f>
        <v>0</v>
      </c>
      <c r="J136" s="163">
        <f>ROUND(F136*(N136),2)</f>
        <v>22.89</v>
      </c>
      <c r="K136" s="1">
        <f>ROUND(F136*(O136),2)</f>
        <v>0</v>
      </c>
      <c r="L136" s="1">
        <f>ROUND(F136*(G136),2)</f>
        <v>0</v>
      </c>
      <c r="M136" s="1">
        <f>ROUND(F136*(H136),2)</f>
        <v>0</v>
      </c>
      <c r="N136" s="1">
        <v>1.0900000000000001</v>
      </c>
      <c r="O136" s="1"/>
      <c r="P136" s="158"/>
      <c r="Q136" s="158"/>
      <c r="R136" s="158"/>
      <c r="S136" s="148"/>
      <c r="V136" s="162">
        <f>ROUND(F136*(X136),3)</f>
        <v>1.0999999999999999E-2</v>
      </c>
      <c r="X136">
        <v>5.0000000000000001E-4</v>
      </c>
      <c r="Z136">
        <v>0</v>
      </c>
    </row>
    <row r="137" spans="1:26" ht="24.95" customHeight="1" x14ac:dyDescent="0.25">
      <c r="A137" s="166"/>
      <c r="B137" s="163" t="s">
        <v>316</v>
      </c>
      <c r="C137" s="167" t="s">
        <v>317</v>
      </c>
      <c r="D137" s="163" t="s">
        <v>472</v>
      </c>
      <c r="E137" s="163" t="s">
        <v>175</v>
      </c>
      <c r="F137" s="164">
        <v>13.57</v>
      </c>
      <c r="G137" s="165">
        <v>0</v>
      </c>
      <c r="H137" s="165">
        <v>0</v>
      </c>
      <c r="I137" s="165">
        <f>ROUND(F137*(G137+H137),2)</f>
        <v>0</v>
      </c>
      <c r="J137" s="163">
        <f>ROUND(F137*(N137),2)</f>
        <v>4.8899999999999997</v>
      </c>
      <c r="K137" s="1">
        <f>ROUND(F137*(O137),2)</f>
        <v>0</v>
      </c>
      <c r="L137" s="1">
        <f>ROUND(F137*(G137),2)</f>
        <v>0</v>
      </c>
      <c r="M137" s="1">
        <f>ROUND(F137*(H137),2)</f>
        <v>0</v>
      </c>
      <c r="N137" s="1">
        <v>0.36</v>
      </c>
      <c r="O137" s="1"/>
      <c r="P137" s="158"/>
      <c r="Q137" s="158"/>
      <c r="R137" s="158"/>
      <c r="S137" s="148"/>
      <c r="V137" s="162"/>
      <c r="Z137">
        <v>0</v>
      </c>
    </row>
    <row r="138" spans="1:26" ht="24.95" customHeight="1" x14ac:dyDescent="0.25">
      <c r="A138" s="166"/>
      <c r="B138" s="163" t="s">
        <v>316</v>
      </c>
      <c r="C138" s="167" t="s">
        <v>324</v>
      </c>
      <c r="D138" s="163" t="s">
        <v>473</v>
      </c>
      <c r="E138" s="163" t="s">
        <v>126</v>
      </c>
      <c r="F138" s="164">
        <v>8.48</v>
      </c>
      <c r="G138" s="165">
        <v>0</v>
      </c>
      <c r="H138" s="165">
        <v>0</v>
      </c>
      <c r="I138" s="165">
        <f>ROUND(F138*(G138+H138),2)</f>
        <v>0</v>
      </c>
      <c r="J138" s="163">
        <f>ROUND(F138*(N138),2)</f>
        <v>22.39</v>
      </c>
      <c r="K138" s="1">
        <f>ROUND(F138*(O138),2)</f>
        <v>0</v>
      </c>
      <c r="L138" s="1">
        <f>ROUND(F138*(G138),2)</f>
        <v>0</v>
      </c>
      <c r="M138" s="1">
        <f>ROUND(F138*(H138),2)</f>
        <v>0</v>
      </c>
      <c r="N138" s="1">
        <v>2.64</v>
      </c>
      <c r="O138" s="1"/>
      <c r="P138" s="158"/>
      <c r="Q138" s="158"/>
      <c r="R138" s="158"/>
      <c r="S138" s="148"/>
      <c r="V138" s="162">
        <f>ROUND(F138*(X138),3)</f>
        <v>8.0000000000000002E-3</v>
      </c>
      <c r="X138">
        <v>1E-3</v>
      </c>
      <c r="Z138">
        <v>0</v>
      </c>
    </row>
    <row r="139" spans="1:26" x14ac:dyDescent="0.25">
      <c r="A139" s="148"/>
      <c r="B139" s="148"/>
      <c r="C139" s="148"/>
      <c r="D139" s="148" t="s">
        <v>78</v>
      </c>
      <c r="E139" s="148"/>
      <c r="F139" s="162"/>
      <c r="G139" s="151">
        <f>ROUND((SUM(L135:L138))/1,2)</f>
        <v>0</v>
      </c>
      <c r="H139" s="151">
        <f>ROUND((SUM(M135:M138))/1,2)</f>
        <v>0</v>
      </c>
      <c r="I139" s="151">
        <f>ROUND((SUM(I135:I138))/1,2)</f>
        <v>0</v>
      </c>
      <c r="J139" s="148"/>
      <c r="K139" s="148"/>
      <c r="L139" s="148">
        <f>ROUND((SUM(L135:L138))/1,2)</f>
        <v>0</v>
      </c>
      <c r="M139" s="148">
        <f>ROUND((SUM(M135:M138))/1,2)</f>
        <v>0</v>
      </c>
      <c r="N139" s="148"/>
      <c r="O139" s="148"/>
      <c r="P139" s="168"/>
      <c r="Q139" s="148"/>
      <c r="R139" s="148"/>
      <c r="S139" s="168">
        <f>ROUND((SUM(S135:S138))/1,2)</f>
        <v>0</v>
      </c>
      <c r="T139" s="145"/>
      <c r="U139" s="145"/>
      <c r="V139" s="2">
        <f>ROUND((SUM(V135:V138))/1,2)</f>
        <v>0.02</v>
      </c>
      <c r="W139" s="145"/>
      <c r="X139" s="145"/>
      <c r="Y139" s="145"/>
      <c r="Z139" s="145"/>
    </row>
    <row r="140" spans="1:26" x14ac:dyDescent="0.25">
      <c r="A140" s="1"/>
      <c r="B140" s="1"/>
      <c r="C140" s="1"/>
      <c r="D140" s="1"/>
      <c r="E140" s="1"/>
      <c r="F140" s="158"/>
      <c r="G140" s="141"/>
      <c r="H140" s="141"/>
      <c r="I140" s="141"/>
      <c r="J140" s="1"/>
      <c r="K140" s="1"/>
      <c r="L140" s="1"/>
      <c r="M140" s="1"/>
      <c r="N140" s="1"/>
      <c r="O140" s="1"/>
      <c r="P140" s="1"/>
      <c r="Q140" s="1"/>
      <c r="R140" s="1"/>
      <c r="S140" s="1"/>
      <c r="V140" s="1"/>
    </row>
    <row r="141" spans="1:26" x14ac:dyDescent="0.25">
      <c r="A141" s="148"/>
      <c r="B141" s="148"/>
      <c r="C141" s="148"/>
      <c r="D141" s="148" t="s">
        <v>79</v>
      </c>
      <c r="E141" s="148"/>
      <c r="F141" s="162"/>
      <c r="G141" s="149"/>
      <c r="H141" s="149"/>
      <c r="I141" s="149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5"/>
      <c r="U141" s="145"/>
      <c r="V141" s="148"/>
      <c r="W141" s="145"/>
      <c r="X141" s="145"/>
      <c r="Y141" s="145"/>
      <c r="Z141" s="145"/>
    </row>
    <row r="142" spans="1:26" ht="24.95" customHeight="1" x14ac:dyDescent="0.25">
      <c r="A142" s="166"/>
      <c r="B142" s="163" t="s">
        <v>340</v>
      </c>
      <c r="C142" s="167" t="s">
        <v>341</v>
      </c>
      <c r="D142" s="163" t="s">
        <v>474</v>
      </c>
      <c r="E142" s="163" t="s">
        <v>126</v>
      </c>
      <c r="F142" s="164">
        <v>310.57100000000003</v>
      </c>
      <c r="G142" s="165">
        <v>0</v>
      </c>
      <c r="H142" s="165">
        <v>0</v>
      </c>
      <c r="I142" s="165">
        <f>ROUND(F142*(G142+H142),2)</f>
        <v>0</v>
      </c>
      <c r="J142" s="163">
        <f>ROUND(F142*(N142),2)</f>
        <v>5167.8999999999996</v>
      </c>
      <c r="K142" s="1">
        <f>ROUND(F142*(O142),2)</f>
        <v>0</v>
      </c>
      <c r="L142" s="1">
        <f>ROUND(F142*(G142),2)</f>
        <v>0</v>
      </c>
      <c r="M142" s="1">
        <f>ROUND(F142*(H142),2)</f>
        <v>0</v>
      </c>
      <c r="N142" s="1">
        <v>16.64</v>
      </c>
      <c r="O142" s="1"/>
      <c r="P142" s="162">
        <v>3.4000000000000002E-4</v>
      </c>
      <c r="Q142" s="158"/>
      <c r="R142" s="158">
        <v>3.4000000000000002E-4</v>
      </c>
      <c r="S142" s="148">
        <f>ROUND(F142*(P142),3)</f>
        <v>0.106</v>
      </c>
      <c r="V142" s="162"/>
      <c r="Z142">
        <v>0</v>
      </c>
    </row>
    <row r="143" spans="1:26" ht="24.95" customHeight="1" x14ac:dyDescent="0.25">
      <c r="A143" s="166"/>
      <c r="B143" s="163" t="s">
        <v>152</v>
      </c>
      <c r="C143" s="167" t="s">
        <v>343</v>
      </c>
      <c r="D143" s="163" t="s">
        <v>344</v>
      </c>
      <c r="E143" s="163" t="s">
        <v>126</v>
      </c>
      <c r="F143" s="164">
        <v>316.78199999999998</v>
      </c>
      <c r="G143" s="165">
        <v>0</v>
      </c>
      <c r="H143" s="165">
        <v>0</v>
      </c>
      <c r="I143" s="165">
        <f>ROUND(F143*(G143+H143),2)</f>
        <v>0</v>
      </c>
      <c r="J143" s="163">
        <f>ROUND(F143*(N143),2)</f>
        <v>6246.94</v>
      </c>
      <c r="K143" s="1">
        <f>ROUND(F143*(O143),2)</f>
        <v>0</v>
      </c>
      <c r="L143" s="1">
        <f>ROUND(F143*(G143),2)</f>
        <v>0</v>
      </c>
      <c r="M143" s="1">
        <f>ROUND(F143*(H143),2)</f>
        <v>0</v>
      </c>
      <c r="N143" s="1">
        <v>19.72</v>
      </c>
      <c r="O143" s="1"/>
      <c r="P143" s="162">
        <v>2.1000000000000001E-2</v>
      </c>
      <c r="Q143" s="158"/>
      <c r="R143" s="158">
        <v>2.1000000000000001E-2</v>
      </c>
      <c r="S143" s="148">
        <f>ROUND(F143*(P143),3)</f>
        <v>6.6520000000000001</v>
      </c>
      <c r="V143" s="162"/>
      <c r="Z143">
        <v>0</v>
      </c>
    </row>
    <row r="144" spans="1:26" ht="24.95" customHeight="1" x14ac:dyDescent="0.25">
      <c r="A144" s="166"/>
      <c r="B144" s="163" t="s">
        <v>340</v>
      </c>
      <c r="C144" s="167" t="s">
        <v>345</v>
      </c>
      <c r="D144" s="163" t="s">
        <v>346</v>
      </c>
      <c r="E144" s="163" t="s">
        <v>118</v>
      </c>
      <c r="F144" s="164">
        <v>6.8079999999999998</v>
      </c>
      <c r="G144" s="165">
        <v>0</v>
      </c>
      <c r="H144" s="165">
        <v>0</v>
      </c>
      <c r="I144" s="165">
        <f>ROUND(F144*(G144+H144),2)</f>
        <v>0</v>
      </c>
      <c r="J144" s="163">
        <f>ROUND(F144*(N144),2)</f>
        <v>130.91999999999999</v>
      </c>
      <c r="K144" s="1">
        <f>ROUND(F144*(O144),2)</f>
        <v>0</v>
      </c>
      <c r="L144" s="1">
        <f>ROUND(F144*(G144),2)</f>
        <v>0</v>
      </c>
      <c r="M144" s="1">
        <f>ROUND(F144*(H144),2)</f>
        <v>0</v>
      </c>
      <c r="N144" s="1">
        <v>19.23</v>
      </c>
      <c r="O144" s="1"/>
      <c r="P144" s="158"/>
      <c r="Q144" s="158"/>
      <c r="R144" s="158"/>
      <c r="S144" s="148"/>
      <c r="V144" s="162"/>
      <c r="Z144">
        <v>0</v>
      </c>
    </row>
    <row r="145" spans="1:26" x14ac:dyDescent="0.25">
      <c r="A145" s="148"/>
      <c r="B145" s="148"/>
      <c r="C145" s="148"/>
      <c r="D145" s="148" t="s">
        <v>79</v>
      </c>
      <c r="E145" s="148"/>
      <c r="F145" s="162"/>
      <c r="G145" s="151">
        <f>ROUND((SUM(L141:L144))/1,2)</f>
        <v>0</v>
      </c>
      <c r="H145" s="151">
        <f>ROUND((SUM(M141:M144))/1,2)</f>
        <v>0</v>
      </c>
      <c r="I145" s="151">
        <f>ROUND((SUM(I141:I144))/1,2)</f>
        <v>0</v>
      </c>
      <c r="J145" s="148"/>
      <c r="K145" s="148"/>
      <c r="L145" s="148">
        <f>ROUND((SUM(L141:L144))/1,2)</f>
        <v>0</v>
      </c>
      <c r="M145" s="148">
        <f>ROUND((SUM(M141:M144))/1,2)</f>
        <v>0</v>
      </c>
      <c r="N145" s="148"/>
      <c r="O145" s="148"/>
      <c r="P145" s="168"/>
      <c r="Q145" s="148"/>
      <c r="R145" s="148"/>
      <c r="S145" s="168">
        <f>ROUND((SUM(S141:S144))/1,2)</f>
        <v>6.76</v>
      </c>
      <c r="T145" s="145"/>
      <c r="U145" s="145"/>
      <c r="V145" s="2">
        <f>ROUND((SUM(V141:V144))/1,2)</f>
        <v>0</v>
      </c>
      <c r="W145" s="145"/>
      <c r="X145" s="145"/>
      <c r="Y145" s="145"/>
      <c r="Z145" s="145"/>
    </row>
    <row r="146" spans="1:26" x14ac:dyDescent="0.25">
      <c r="A146" s="1"/>
      <c r="B146" s="1"/>
      <c r="C146" s="1"/>
      <c r="D146" s="1"/>
      <c r="E146" s="1"/>
      <c r="F146" s="158"/>
      <c r="G146" s="141"/>
      <c r="H146" s="141"/>
      <c r="I146" s="141"/>
      <c r="J146" s="1"/>
      <c r="K146" s="1"/>
      <c r="L146" s="1"/>
      <c r="M146" s="1"/>
      <c r="N146" s="1"/>
      <c r="O146" s="1"/>
      <c r="P146" s="1"/>
      <c r="Q146" s="1"/>
      <c r="R146" s="1"/>
      <c r="S146" s="1"/>
      <c r="V146" s="1"/>
    </row>
    <row r="147" spans="1:26" x14ac:dyDescent="0.25">
      <c r="A147" s="148"/>
      <c r="B147" s="148"/>
      <c r="C147" s="148"/>
      <c r="D147" s="148" t="s">
        <v>80</v>
      </c>
      <c r="E147" s="148"/>
      <c r="F147" s="162"/>
      <c r="G147" s="149"/>
      <c r="H147" s="149"/>
      <c r="I147" s="149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5"/>
      <c r="U147" s="145"/>
      <c r="V147" s="148"/>
      <c r="W147" s="145"/>
      <c r="X147" s="145"/>
      <c r="Y147" s="145"/>
      <c r="Z147" s="145"/>
    </row>
    <row r="148" spans="1:26" ht="24.95" customHeight="1" x14ac:dyDescent="0.25">
      <c r="A148" s="166"/>
      <c r="B148" s="163" t="s">
        <v>347</v>
      </c>
      <c r="C148" s="167" t="s">
        <v>348</v>
      </c>
      <c r="D148" s="163" t="s">
        <v>475</v>
      </c>
      <c r="E148" s="163" t="s">
        <v>126</v>
      </c>
      <c r="F148" s="164">
        <v>3.9239999999999999</v>
      </c>
      <c r="G148" s="165">
        <v>0</v>
      </c>
      <c r="H148" s="165">
        <v>0</v>
      </c>
      <c r="I148" s="165">
        <f>ROUND(F148*(G148+H148),2)</f>
        <v>0</v>
      </c>
      <c r="J148" s="163">
        <f>ROUND(F148*(N148),2)</f>
        <v>27.78</v>
      </c>
      <c r="K148" s="1">
        <f>ROUND(F148*(O148),2)</f>
        <v>0</v>
      </c>
      <c r="L148" s="1">
        <f>ROUND(F148*(G148),2)</f>
        <v>0</v>
      </c>
      <c r="M148" s="1">
        <f>ROUND(F148*(H148),2)</f>
        <v>0</v>
      </c>
      <c r="N148" s="1">
        <v>7.08</v>
      </c>
      <c r="O148" s="1"/>
      <c r="P148" s="162">
        <v>1.5999999999999999E-4</v>
      </c>
      <c r="Q148" s="158"/>
      <c r="R148" s="158">
        <v>1.5999999999999999E-4</v>
      </c>
      <c r="S148" s="148">
        <f>ROUND(F148*(P148),3)</f>
        <v>1E-3</v>
      </c>
      <c r="V148" s="162"/>
      <c r="Z148">
        <v>0</v>
      </c>
    </row>
    <row r="149" spans="1:26" ht="24.95" customHeight="1" x14ac:dyDescent="0.25">
      <c r="A149" s="166"/>
      <c r="B149" s="163" t="s">
        <v>347</v>
      </c>
      <c r="C149" s="167" t="s">
        <v>350</v>
      </c>
      <c r="D149" s="163" t="s">
        <v>476</v>
      </c>
      <c r="E149" s="163" t="s">
        <v>126</v>
      </c>
      <c r="F149" s="164">
        <v>3.9239999999999999</v>
      </c>
      <c r="G149" s="165">
        <v>0</v>
      </c>
      <c r="H149" s="165">
        <v>0</v>
      </c>
      <c r="I149" s="165">
        <f>ROUND(F149*(G149+H149),2)</f>
        <v>0</v>
      </c>
      <c r="J149" s="163">
        <f>ROUND(F149*(N149),2)</f>
        <v>12.83</v>
      </c>
      <c r="K149" s="1">
        <f>ROUND(F149*(O149),2)</f>
        <v>0</v>
      </c>
      <c r="L149" s="1">
        <f>ROUND(F149*(G149),2)</f>
        <v>0</v>
      </c>
      <c r="M149" s="1">
        <f>ROUND(F149*(H149),2)</f>
        <v>0</v>
      </c>
      <c r="N149" s="1">
        <v>3.27</v>
      </c>
      <c r="O149" s="1"/>
      <c r="P149" s="162">
        <v>7.9999999999999993E-5</v>
      </c>
      <c r="Q149" s="158"/>
      <c r="R149" s="158">
        <v>7.9999999999999993E-5</v>
      </c>
      <c r="S149" s="148">
        <f>ROUND(F149*(P149),3)</f>
        <v>0</v>
      </c>
      <c r="V149" s="162"/>
      <c r="Z149">
        <v>0</v>
      </c>
    </row>
    <row r="150" spans="1:26" ht="24.95" customHeight="1" x14ac:dyDescent="0.25">
      <c r="A150" s="166"/>
      <c r="B150" s="163" t="s">
        <v>352</v>
      </c>
      <c r="C150" s="167" t="s">
        <v>353</v>
      </c>
      <c r="D150" s="163" t="s">
        <v>477</v>
      </c>
      <c r="E150" s="163" t="s">
        <v>126</v>
      </c>
      <c r="F150" s="164">
        <v>3.9239999999999999</v>
      </c>
      <c r="G150" s="165">
        <v>0</v>
      </c>
      <c r="H150" s="165">
        <v>0</v>
      </c>
      <c r="I150" s="165">
        <f>ROUND(F150*(G150+H150),2)</f>
        <v>0</v>
      </c>
      <c r="J150" s="163">
        <f>ROUND(F150*(N150),2)</f>
        <v>2.4300000000000002</v>
      </c>
      <c r="K150" s="1">
        <f>ROUND(F150*(O150),2)</f>
        <v>0</v>
      </c>
      <c r="L150" s="1">
        <f>ROUND(F150*(G150),2)</f>
        <v>0</v>
      </c>
      <c r="M150" s="1">
        <f>ROUND(F150*(H150),2)</f>
        <v>0</v>
      </c>
      <c r="N150" s="1">
        <v>0.62</v>
      </c>
      <c r="O150" s="1"/>
      <c r="P150" s="158"/>
      <c r="Q150" s="158"/>
      <c r="R150" s="158"/>
      <c r="S150" s="148"/>
      <c r="V150" s="162"/>
      <c r="Z150">
        <v>0</v>
      </c>
    </row>
    <row r="151" spans="1:26" x14ac:dyDescent="0.25">
      <c r="A151" s="148"/>
      <c r="B151" s="148"/>
      <c r="C151" s="148"/>
      <c r="D151" s="148" t="s">
        <v>80</v>
      </c>
      <c r="E151" s="148"/>
      <c r="F151" s="162"/>
      <c r="G151" s="151">
        <f>ROUND((SUM(L147:L150))/1,2)</f>
        <v>0</v>
      </c>
      <c r="H151" s="151">
        <f>ROUND((SUM(M147:M150))/1,2)</f>
        <v>0</v>
      </c>
      <c r="I151" s="151">
        <f>ROUND((SUM(I147:I150))/1,2)</f>
        <v>0</v>
      </c>
      <c r="J151" s="148"/>
      <c r="K151" s="148"/>
      <c r="L151" s="148">
        <f>ROUND((SUM(L147:L150))/1,2)</f>
        <v>0</v>
      </c>
      <c r="M151" s="148">
        <f>ROUND((SUM(M147:M150))/1,2)</f>
        <v>0</v>
      </c>
      <c r="N151" s="148"/>
      <c r="O151" s="148"/>
      <c r="P151" s="168"/>
      <c r="Q151" s="148"/>
      <c r="R151" s="148"/>
      <c r="S151" s="168">
        <f>ROUND((SUM(S147:S150))/1,2)</f>
        <v>0</v>
      </c>
      <c r="T151" s="145"/>
      <c r="U151" s="145"/>
      <c r="V151" s="2">
        <f>ROUND((SUM(V147:V150))/1,2)</f>
        <v>0</v>
      </c>
      <c r="W151" s="145"/>
      <c r="X151" s="145"/>
      <c r="Y151" s="145"/>
      <c r="Z151" s="145"/>
    </row>
    <row r="152" spans="1:26" x14ac:dyDescent="0.25">
      <c r="A152" s="1"/>
      <c r="B152" s="1"/>
      <c r="C152" s="1"/>
      <c r="D152" s="1"/>
      <c r="E152" s="1"/>
      <c r="F152" s="158"/>
      <c r="G152" s="141"/>
      <c r="H152" s="141"/>
      <c r="I152" s="141"/>
      <c r="J152" s="1"/>
      <c r="K152" s="1"/>
      <c r="L152" s="1"/>
      <c r="M152" s="1"/>
      <c r="N152" s="1"/>
      <c r="O152" s="1"/>
      <c r="P152" s="1"/>
      <c r="Q152" s="1"/>
      <c r="R152" s="1"/>
      <c r="S152" s="1"/>
      <c r="V152" s="1"/>
    </row>
    <row r="153" spans="1:26" x14ac:dyDescent="0.25">
      <c r="A153" s="148"/>
      <c r="B153" s="148"/>
      <c r="C153" s="148"/>
      <c r="D153" s="148" t="s">
        <v>81</v>
      </c>
      <c r="E153" s="148"/>
      <c r="F153" s="162"/>
      <c r="G153" s="149"/>
      <c r="H153" s="149"/>
      <c r="I153" s="149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5"/>
      <c r="U153" s="145"/>
      <c r="V153" s="148"/>
      <c r="W153" s="145"/>
      <c r="X153" s="145"/>
      <c r="Y153" s="145"/>
      <c r="Z153" s="145"/>
    </row>
    <row r="154" spans="1:26" ht="24.95" customHeight="1" x14ac:dyDescent="0.25">
      <c r="A154" s="166"/>
      <c r="B154" s="163" t="s">
        <v>355</v>
      </c>
      <c r="C154" s="167" t="s">
        <v>356</v>
      </c>
      <c r="D154" s="163" t="s">
        <v>478</v>
      </c>
      <c r="E154" s="163" t="s">
        <v>126</v>
      </c>
      <c r="F154" s="164">
        <v>2536.5770000000002</v>
      </c>
      <c r="G154" s="165">
        <v>0</v>
      </c>
      <c r="H154" s="165">
        <v>0</v>
      </c>
      <c r="I154" s="165">
        <f>ROUND(F154*(G154+H154),2)</f>
        <v>0</v>
      </c>
      <c r="J154" s="163">
        <f>ROUND(F154*(N154),2)</f>
        <v>1851.7</v>
      </c>
      <c r="K154" s="1">
        <f>ROUND(F154*(O154),2)</f>
        <v>0</v>
      </c>
      <c r="L154" s="1">
        <f>ROUND(F154*(G154),2)</f>
        <v>0</v>
      </c>
      <c r="M154" s="1">
        <f>ROUND(F154*(H154),2)</f>
        <v>0</v>
      </c>
      <c r="N154" s="1">
        <v>0.73</v>
      </c>
      <c r="O154" s="1"/>
      <c r="P154" s="162">
        <v>1E-4</v>
      </c>
      <c r="Q154" s="158"/>
      <c r="R154" s="158">
        <v>1E-4</v>
      </c>
      <c r="S154" s="148">
        <f>ROUND(F154*(P154),3)</f>
        <v>0.254</v>
      </c>
      <c r="V154" s="162"/>
      <c r="Z154">
        <v>0</v>
      </c>
    </row>
    <row r="155" spans="1:26" ht="35.1" customHeight="1" x14ac:dyDescent="0.25">
      <c r="A155" s="166"/>
      <c r="B155" s="163" t="s">
        <v>355</v>
      </c>
      <c r="C155" s="167" t="s">
        <v>358</v>
      </c>
      <c r="D155" s="163" t="s">
        <v>479</v>
      </c>
      <c r="E155" s="163" t="s">
        <v>126</v>
      </c>
      <c r="F155" s="164">
        <v>2536.5770000000002</v>
      </c>
      <c r="G155" s="165">
        <v>0</v>
      </c>
      <c r="H155" s="165">
        <v>0</v>
      </c>
      <c r="I155" s="165">
        <f>ROUND(F155*(G155+H155),2)</f>
        <v>0</v>
      </c>
      <c r="J155" s="163">
        <f>ROUND(F155*(N155),2)</f>
        <v>4388.28</v>
      </c>
      <c r="K155" s="1">
        <f>ROUND(F155*(O155),2)</f>
        <v>0</v>
      </c>
      <c r="L155" s="1">
        <f>ROUND(F155*(G155),2)</f>
        <v>0</v>
      </c>
      <c r="M155" s="1">
        <f>ROUND(F155*(H155),2)</f>
        <v>0</v>
      </c>
      <c r="N155" s="1">
        <v>1.73</v>
      </c>
      <c r="O155" s="1"/>
      <c r="P155" s="162">
        <v>3.3E-4</v>
      </c>
      <c r="Q155" s="158"/>
      <c r="R155" s="158">
        <v>3.3E-4</v>
      </c>
      <c r="S155" s="148">
        <f>ROUND(F155*(P155),3)</f>
        <v>0.83699999999999997</v>
      </c>
      <c r="V155" s="162"/>
      <c r="Z155">
        <v>0</v>
      </c>
    </row>
    <row r="156" spans="1:26" x14ac:dyDescent="0.25">
      <c r="A156" s="148"/>
      <c r="B156" s="148"/>
      <c r="C156" s="148"/>
      <c r="D156" s="148" t="s">
        <v>81</v>
      </c>
      <c r="E156" s="148"/>
      <c r="F156" s="162"/>
      <c r="G156" s="151">
        <f>ROUND((SUM(L153:L155))/1,2)</f>
        <v>0</v>
      </c>
      <c r="H156" s="151">
        <f>ROUND((SUM(M153:M155))/1,2)</f>
        <v>0</v>
      </c>
      <c r="I156" s="151">
        <f>ROUND((SUM(I153:I155))/1,2)</f>
        <v>0</v>
      </c>
      <c r="J156" s="148"/>
      <c r="K156" s="148"/>
      <c r="L156" s="148">
        <f>ROUND((SUM(L153:L155))/1,2)</f>
        <v>0</v>
      </c>
      <c r="M156" s="148">
        <f>ROUND((SUM(M153:M155))/1,2)</f>
        <v>0</v>
      </c>
      <c r="N156" s="148"/>
      <c r="O156" s="148"/>
      <c r="P156" s="168"/>
      <c r="Q156" s="148"/>
      <c r="R156" s="148"/>
      <c r="S156" s="168">
        <f>ROUND((SUM(S153:S155))/1,2)</f>
        <v>1.0900000000000001</v>
      </c>
      <c r="T156" s="145"/>
      <c r="U156" s="145"/>
      <c r="V156" s="2">
        <f>ROUND((SUM(V153:V155))/1,2)</f>
        <v>0</v>
      </c>
      <c r="W156" s="145"/>
      <c r="X156" s="145"/>
      <c r="Y156" s="145"/>
      <c r="Z156" s="145"/>
    </row>
    <row r="157" spans="1:26" x14ac:dyDescent="0.25">
      <c r="A157" s="1"/>
      <c r="B157" s="1"/>
      <c r="C157" s="1"/>
      <c r="D157" s="1"/>
      <c r="E157" s="1"/>
      <c r="F157" s="158"/>
      <c r="G157" s="141"/>
      <c r="H157" s="141"/>
      <c r="I157" s="141"/>
      <c r="J157" s="1"/>
      <c r="K157" s="1"/>
      <c r="L157" s="1"/>
      <c r="M157" s="1"/>
      <c r="N157" s="1"/>
      <c r="O157" s="1"/>
      <c r="P157" s="1"/>
      <c r="Q157" s="1"/>
      <c r="R157" s="1"/>
      <c r="S157" s="1"/>
      <c r="V157" s="1"/>
    </row>
    <row r="158" spans="1:26" x14ac:dyDescent="0.25">
      <c r="A158" s="148"/>
      <c r="B158" s="148"/>
      <c r="C158" s="148"/>
      <c r="D158" s="2" t="s">
        <v>72</v>
      </c>
      <c r="E158" s="148"/>
      <c r="F158" s="162"/>
      <c r="G158" s="151">
        <f>ROUND((SUM(L90:L157))/2,2)</f>
        <v>0</v>
      </c>
      <c r="H158" s="151">
        <f>ROUND((SUM(M90:M157))/2,2)</f>
        <v>0</v>
      </c>
      <c r="I158" s="151">
        <f>ROUND((SUM(I90:I157))/2,2)</f>
        <v>0</v>
      </c>
      <c r="J158" s="149"/>
      <c r="K158" s="148"/>
      <c r="L158" s="149">
        <f>ROUND((SUM(L90:L157))/2,2)</f>
        <v>0</v>
      </c>
      <c r="M158" s="149">
        <f>ROUND((SUM(M90:M157))/2,2)</f>
        <v>0</v>
      </c>
      <c r="N158" s="148"/>
      <c r="O158" s="148"/>
      <c r="P158" s="168"/>
      <c r="Q158" s="148"/>
      <c r="R158" s="148"/>
      <c r="S158" s="168">
        <f>ROUND((SUM(S90:S157))/2,2)</f>
        <v>25.21</v>
      </c>
      <c r="T158" s="145"/>
      <c r="U158" s="145"/>
      <c r="V158" s="2">
        <f>ROUND((SUM(V90:V157))/2,2)</f>
        <v>2.04</v>
      </c>
    </row>
    <row r="159" spans="1:26" x14ac:dyDescent="0.25">
      <c r="A159" s="1"/>
      <c r="B159" s="1"/>
      <c r="C159" s="1"/>
      <c r="D159" s="1"/>
      <c r="E159" s="1"/>
      <c r="F159" s="158"/>
      <c r="G159" s="141"/>
      <c r="H159" s="141"/>
      <c r="I159" s="141"/>
      <c r="J159" s="1"/>
      <c r="K159" s="1"/>
      <c r="L159" s="1"/>
      <c r="M159" s="1"/>
      <c r="N159" s="1"/>
      <c r="O159" s="1"/>
      <c r="P159" s="1"/>
      <c r="Q159" s="1"/>
      <c r="R159" s="1"/>
      <c r="S159" s="1"/>
      <c r="V159" s="1"/>
    </row>
    <row r="160" spans="1:26" x14ac:dyDescent="0.25">
      <c r="A160" s="148"/>
      <c r="B160" s="148"/>
      <c r="C160" s="148"/>
      <c r="D160" s="2" t="s">
        <v>82</v>
      </c>
      <c r="E160" s="148"/>
      <c r="F160" s="162"/>
      <c r="G160" s="149"/>
      <c r="H160" s="149"/>
      <c r="I160" s="149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5"/>
      <c r="U160" s="145"/>
      <c r="V160" s="148"/>
      <c r="W160" s="145"/>
      <c r="X160" s="145"/>
      <c r="Y160" s="145"/>
      <c r="Z160" s="145"/>
    </row>
    <row r="161" spans="1:26" x14ac:dyDescent="0.25">
      <c r="A161" s="148"/>
      <c r="B161" s="148"/>
      <c r="C161" s="148"/>
      <c r="D161" s="148" t="s">
        <v>83</v>
      </c>
      <c r="E161" s="148"/>
      <c r="F161" s="162"/>
      <c r="G161" s="149"/>
      <c r="H161" s="149"/>
      <c r="I161" s="149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5"/>
      <c r="U161" s="145"/>
      <c r="V161" s="148"/>
      <c r="W161" s="145"/>
      <c r="X161" s="145"/>
      <c r="Y161" s="145"/>
      <c r="Z161" s="145"/>
    </row>
    <row r="162" spans="1:26" ht="24.95" customHeight="1" x14ac:dyDescent="0.25">
      <c r="A162" s="166"/>
      <c r="B162" s="163" t="s">
        <v>107</v>
      </c>
      <c r="C162" s="167" t="s">
        <v>363</v>
      </c>
      <c r="D162" s="163" t="s">
        <v>364</v>
      </c>
      <c r="E162" s="163" t="s">
        <v>264</v>
      </c>
      <c r="F162" s="164">
        <v>1</v>
      </c>
      <c r="G162" s="165">
        <v>0</v>
      </c>
      <c r="H162" s="165">
        <v>0</v>
      </c>
      <c r="I162" s="165">
        <f>ROUND(F162*(G162+H162),2)</f>
        <v>0</v>
      </c>
      <c r="J162" s="163">
        <f>ROUND(F162*(N162),2)</f>
        <v>7903.03</v>
      </c>
      <c r="K162" s="1">
        <f>ROUND(F162*(O162),2)</f>
        <v>0</v>
      </c>
      <c r="L162" s="1">
        <f>ROUND(F162*(G162),2)</f>
        <v>0</v>
      </c>
      <c r="M162" s="1">
        <f>ROUND(F162*(H162),2)</f>
        <v>0</v>
      </c>
      <c r="N162" s="1">
        <v>7903.03</v>
      </c>
      <c r="O162" s="1"/>
      <c r="P162" s="158"/>
      <c r="Q162" s="158"/>
      <c r="R162" s="158"/>
      <c r="S162" s="148"/>
      <c r="V162" s="162"/>
      <c r="Z162">
        <v>0</v>
      </c>
    </row>
    <row r="163" spans="1:26" x14ac:dyDescent="0.25">
      <c r="A163" s="148"/>
      <c r="B163" s="148"/>
      <c r="C163" s="148"/>
      <c r="D163" s="148" t="s">
        <v>83</v>
      </c>
      <c r="E163" s="148"/>
      <c r="F163" s="162"/>
      <c r="G163" s="151">
        <f>ROUND((SUM(L161:L162))/1,2)</f>
        <v>0</v>
      </c>
      <c r="H163" s="151">
        <f>ROUND((SUM(M161:M162))/1,2)</f>
        <v>0</v>
      </c>
      <c r="I163" s="151">
        <f>ROUND((SUM(I161:I162))/1,2)</f>
        <v>0</v>
      </c>
      <c r="J163" s="148"/>
      <c r="K163" s="148"/>
      <c r="L163" s="148">
        <f>ROUND((SUM(L161:L162))/1,2)</f>
        <v>0</v>
      </c>
      <c r="M163" s="148">
        <f>ROUND((SUM(M161:M162))/1,2)</f>
        <v>0</v>
      </c>
      <c r="N163" s="148"/>
      <c r="O163" s="148"/>
      <c r="P163" s="168"/>
      <c r="Q163" s="148"/>
      <c r="R163" s="148"/>
      <c r="S163" s="168">
        <f>ROUND((SUM(S161:S162))/1,2)</f>
        <v>0</v>
      </c>
      <c r="T163" s="145"/>
      <c r="U163" s="145"/>
      <c r="V163" s="2">
        <f>ROUND((SUM(V161:V162))/1,2)</f>
        <v>0</v>
      </c>
      <c r="W163" s="145"/>
      <c r="X163" s="145"/>
      <c r="Y163" s="145"/>
      <c r="Z163" s="145"/>
    </row>
    <row r="164" spans="1:26" x14ac:dyDescent="0.25">
      <c r="A164" s="1"/>
      <c r="B164" s="1"/>
      <c r="C164" s="1"/>
      <c r="D164" s="1"/>
      <c r="E164" s="1"/>
      <c r="F164" s="158"/>
      <c r="G164" s="141"/>
      <c r="H164" s="141"/>
      <c r="I164" s="141"/>
      <c r="J164" s="1"/>
      <c r="K164" s="1"/>
      <c r="L164" s="1"/>
      <c r="M164" s="1"/>
      <c r="N164" s="1"/>
      <c r="O164" s="1"/>
      <c r="P164" s="1"/>
      <c r="Q164" s="1"/>
      <c r="R164" s="1"/>
      <c r="S164" s="1"/>
      <c r="V164" s="1"/>
    </row>
    <row r="165" spans="1:26" x14ac:dyDescent="0.25">
      <c r="A165" s="148"/>
      <c r="B165" s="148"/>
      <c r="C165" s="148"/>
      <c r="D165" s="148" t="s">
        <v>369</v>
      </c>
      <c r="E165" s="148"/>
      <c r="F165" s="162"/>
      <c r="G165" s="149"/>
      <c r="H165" s="149"/>
      <c r="I165" s="149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5"/>
      <c r="U165" s="145"/>
      <c r="V165" s="148"/>
      <c r="W165" s="145"/>
      <c r="X165" s="145"/>
      <c r="Y165" s="145"/>
      <c r="Z165" s="145"/>
    </row>
    <row r="166" spans="1:26" ht="24.95" customHeight="1" x14ac:dyDescent="0.25">
      <c r="A166" s="166"/>
      <c r="B166" s="163" t="s">
        <v>107</v>
      </c>
      <c r="C166" s="167" t="s">
        <v>480</v>
      </c>
      <c r="D166" s="163" t="s">
        <v>481</v>
      </c>
      <c r="E166" s="163" t="s">
        <v>482</v>
      </c>
      <c r="F166" s="164">
        <v>160</v>
      </c>
      <c r="G166" s="165">
        <v>0</v>
      </c>
      <c r="H166" s="165">
        <v>0</v>
      </c>
      <c r="I166" s="165">
        <f>ROUND(F166*(G166+H166),2)</f>
        <v>0</v>
      </c>
      <c r="J166" s="163">
        <f>ROUND(F166*(N166),2)</f>
        <v>2400</v>
      </c>
      <c r="K166" s="1">
        <f>ROUND(F166*(O166),2)</f>
        <v>0</v>
      </c>
      <c r="L166" s="1">
        <f>ROUND(F166*(G166),2)</f>
        <v>0</v>
      </c>
      <c r="M166" s="1">
        <f>ROUND(F166*(H166),2)</f>
        <v>0</v>
      </c>
      <c r="N166" s="1">
        <v>15</v>
      </c>
      <c r="O166" s="1"/>
      <c r="P166" s="158"/>
      <c r="Q166" s="158"/>
      <c r="R166" s="158"/>
      <c r="S166" s="148"/>
      <c r="V166" s="162"/>
      <c r="Z166">
        <v>0</v>
      </c>
    </row>
    <row r="167" spans="1:26" ht="24.95" customHeight="1" x14ac:dyDescent="0.25">
      <c r="A167" s="166"/>
      <c r="B167" s="163" t="s">
        <v>107</v>
      </c>
      <c r="C167" s="167" t="s">
        <v>483</v>
      </c>
      <c r="D167" s="163" t="s">
        <v>484</v>
      </c>
      <c r="E167" s="163" t="s">
        <v>485</v>
      </c>
      <c r="F167" s="164">
        <v>1</v>
      </c>
      <c r="G167" s="165">
        <v>0</v>
      </c>
      <c r="H167" s="165">
        <v>0</v>
      </c>
      <c r="I167" s="165">
        <f>ROUND(F167*(G167+H167),2)</f>
        <v>0</v>
      </c>
      <c r="J167" s="163">
        <f>ROUND(F167*(N167),2)</f>
        <v>43422.66</v>
      </c>
      <c r="K167" s="1">
        <f>ROUND(F167*(O167),2)</f>
        <v>0</v>
      </c>
      <c r="L167" s="1">
        <f>ROUND(F167*(G167),2)</f>
        <v>0</v>
      </c>
      <c r="M167" s="1">
        <f>ROUND(F167*(H167),2)</f>
        <v>0</v>
      </c>
      <c r="N167" s="1">
        <v>43422.66</v>
      </c>
      <c r="O167" s="1"/>
      <c r="P167" s="158"/>
      <c r="Q167" s="158"/>
      <c r="R167" s="158"/>
      <c r="S167" s="148"/>
      <c r="V167" s="162"/>
      <c r="Z167">
        <v>0</v>
      </c>
    </row>
    <row r="168" spans="1:26" x14ac:dyDescent="0.25">
      <c r="A168" s="148"/>
      <c r="B168" s="148"/>
      <c r="C168" s="148"/>
      <c r="D168" s="148" t="s">
        <v>369</v>
      </c>
      <c r="E168" s="148"/>
      <c r="F168" s="162"/>
      <c r="G168" s="151">
        <f>ROUND((SUM(L165:L167))/1,2)</f>
        <v>0</v>
      </c>
      <c r="H168" s="151">
        <f>ROUND((SUM(M165:M167))/1,2)</f>
        <v>0</v>
      </c>
      <c r="I168" s="151">
        <f>ROUND((SUM(I165:I167))/1,2)</f>
        <v>0</v>
      </c>
      <c r="J168" s="148"/>
      <c r="K168" s="148"/>
      <c r="L168" s="148">
        <f>ROUND((SUM(L165:L167))/1,2)</f>
        <v>0</v>
      </c>
      <c r="M168" s="148">
        <f>ROUND((SUM(M165:M167))/1,2)</f>
        <v>0</v>
      </c>
      <c r="N168" s="148"/>
      <c r="O168" s="148"/>
      <c r="P168" s="168"/>
      <c r="Q168" s="148"/>
      <c r="R168" s="148"/>
      <c r="S168" s="168">
        <f>ROUND((SUM(S165:S167))/1,2)</f>
        <v>0</v>
      </c>
      <c r="T168" s="145"/>
      <c r="U168" s="145"/>
      <c r="V168" s="2">
        <f>ROUND((SUM(V165:V167))/1,2)</f>
        <v>0</v>
      </c>
      <c r="W168" s="145"/>
      <c r="X168" s="145"/>
      <c r="Y168" s="145"/>
      <c r="Z168" s="145"/>
    </row>
    <row r="169" spans="1:26" x14ac:dyDescent="0.25">
      <c r="A169" s="1"/>
      <c r="B169" s="1"/>
      <c r="C169" s="1"/>
      <c r="D169" s="1"/>
      <c r="E169" s="1"/>
      <c r="F169" s="158"/>
      <c r="G169" s="141"/>
      <c r="H169" s="141"/>
      <c r="I169" s="141"/>
      <c r="J169" s="1"/>
      <c r="K169" s="1"/>
      <c r="L169" s="1"/>
      <c r="M169" s="1"/>
      <c r="N169" s="1"/>
      <c r="O169" s="1"/>
      <c r="P169" s="1"/>
      <c r="Q169" s="1"/>
      <c r="R169" s="1"/>
      <c r="S169" s="1"/>
      <c r="V169" s="1"/>
    </row>
    <row r="170" spans="1:26" x14ac:dyDescent="0.25">
      <c r="A170" s="148"/>
      <c r="B170" s="148"/>
      <c r="C170" s="148"/>
      <c r="D170" s="148" t="s">
        <v>370</v>
      </c>
      <c r="E170" s="148"/>
      <c r="F170" s="162"/>
      <c r="G170" s="149"/>
      <c r="H170" s="149"/>
      <c r="I170" s="149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5"/>
      <c r="U170" s="145"/>
      <c r="V170" s="148"/>
      <c r="W170" s="145"/>
      <c r="X170" s="145"/>
      <c r="Y170" s="145"/>
      <c r="Z170" s="145"/>
    </row>
    <row r="171" spans="1:26" ht="24.95" customHeight="1" x14ac:dyDescent="0.25">
      <c r="A171" s="166"/>
      <c r="B171" s="163" t="s">
        <v>107</v>
      </c>
      <c r="C171" s="167" t="s">
        <v>486</v>
      </c>
      <c r="D171" s="163" t="s">
        <v>487</v>
      </c>
      <c r="E171" s="163" t="s">
        <v>264</v>
      </c>
      <c r="F171" s="164">
        <v>1</v>
      </c>
      <c r="G171" s="165">
        <v>0</v>
      </c>
      <c r="H171" s="165">
        <v>0</v>
      </c>
      <c r="I171" s="165">
        <f>ROUND(F171*(G171+H171),2)</f>
        <v>0</v>
      </c>
      <c r="J171" s="163">
        <f>ROUND(F171*(N171),2)</f>
        <v>19770</v>
      </c>
      <c r="K171" s="1">
        <f>ROUND(F171*(O171),2)</f>
        <v>0</v>
      </c>
      <c r="L171" s="1">
        <f>ROUND(F171*(G171),2)</f>
        <v>0</v>
      </c>
      <c r="M171" s="1">
        <f>ROUND(F171*(H171),2)</f>
        <v>0</v>
      </c>
      <c r="N171" s="1">
        <v>19770</v>
      </c>
      <c r="O171" s="1"/>
      <c r="P171" s="158"/>
      <c r="Q171" s="158"/>
      <c r="R171" s="158"/>
      <c r="S171" s="148"/>
      <c r="V171" s="162"/>
      <c r="Z171">
        <v>0</v>
      </c>
    </row>
    <row r="172" spans="1:26" x14ac:dyDescent="0.25">
      <c r="A172" s="148"/>
      <c r="B172" s="148"/>
      <c r="C172" s="148"/>
      <c r="D172" s="148" t="s">
        <v>370</v>
      </c>
      <c r="E172" s="148"/>
      <c r="F172" s="162"/>
      <c r="G172" s="151">
        <f>ROUND((SUM(L170:L171))/1,2)</f>
        <v>0</v>
      </c>
      <c r="H172" s="151">
        <f>ROUND((SUM(M170:M171))/1,2)</f>
        <v>0</v>
      </c>
      <c r="I172" s="151">
        <f>ROUND((SUM(I170:I171))/1,2)</f>
        <v>0</v>
      </c>
      <c r="J172" s="148"/>
      <c r="K172" s="148"/>
      <c r="L172" s="148">
        <f>ROUND((SUM(L170:L171))/1,2)</f>
        <v>0</v>
      </c>
      <c r="M172" s="148">
        <f>ROUND((SUM(M170:M171))/1,2)</f>
        <v>0</v>
      </c>
      <c r="N172" s="148"/>
      <c r="O172" s="148"/>
      <c r="P172" s="168"/>
      <c r="Q172" s="1"/>
      <c r="R172" s="1"/>
      <c r="S172" s="168">
        <f>ROUND((SUM(S170:S171))/1,2)</f>
        <v>0</v>
      </c>
      <c r="T172" s="169"/>
      <c r="U172" s="169"/>
      <c r="V172" s="2">
        <f>ROUND((SUM(V170:V171))/1,2)</f>
        <v>0</v>
      </c>
    </row>
    <row r="173" spans="1:26" x14ac:dyDescent="0.25">
      <c r="A173" s="1"/>
      <c r="B173" s="1"/>
      <c r="C173" s="1"/>
      <c r="D173" s="1"/>
      <c r="E173" s="1"/>
      <c r="F173" s="158"/>
      <c r="G173" s="141"/>
      <c r="H173" s="141"/>
      <c r="I173" s="141"/>
      <c r="J173" s="1"/>
      <c r="K173" s="1"/>
      <c r="L173" s="1"/>
      <c r="M173" s="1"/>
      <c r="N173" s="1"/>
      <c r="O173" s="1"/>
      <c r="P173" s="1"/>
      <c r="Q173" s="1"/>
      <c r="R173" s="1"/>
      <c r="S173" s="1"/>
      <c r="V173" s="1"/>
    </row>
    <row r="174" spans="1:26" x14ac:dyDescent="0.25">
      <c r="A174" s="148"/>
      <c r="B174" s="148"/>
      <c r="C174" s="148"/>
      <c r="D174" s="2" t="s">
        <v>82</v>
      </c>
      <c r="E174" s="148"/>
      <c r="F174" s="162"/>
      <c r="G174" s="151">
        <f>ROUND((SUM(L160:L173))/2,2)</f>
        <v>0</v>
      </c>
      <c r="H174" s="151">
        <f>ROUND((SUM(M160:M173))/2,2)</f>
        <v>0</v>
      </c>
      <c r="I174" s="151">
        <f>ROUND((SUM(I160:I173))/2,2)</f>
        <v>0</v>
      </c>
      <c r="J174" s="148"/>
      <c r="K174" s="148"/>
      <c r="L174" s="148">
        <f>ROUND((SUM(L160:L173))/2,2)</f>
        <v>0</v>
      </c>
      <c r="M174" s="148">
        <f>ROUND((SUM(M160:M173))/2,2)</f>
        <v>0</v>
      </c>
      <c r="N174" s="148"/>
      <c r="O174" s="148"/>
      <c r="P174" s="168"/>
      <c r="Q174" s="1"/>
      <c r="R174" s="1"/>
      <c r="S174" s="168">
        <f>ROUND((SUM(S160:S173))/2,2)</f>
        <v>0</v>
      </c>
      <c r="V174" s="2">
        <f>ROUND((SUM(V160:V173))/2,2)</f>
        <v>0</v>
      </c>
    </row>
    <row r="175" spans="1:26" x14ac:dyDescent="0.25">
      <c r="A175" s="170"/>
      <c r="B175" s="170"/>
      <c r="C175" s="170"/>
      <c r="D175" s="170" t="s">
        <v>84</v>
      </c>
      <c r="E175" s="170"/>
      <c r="F175" s="171"/>
      <c r="G175" s="172">
        <f>ROUND((SUM(L9:L174))/3,2)</f>
        <v>0</v>
      </c>
      <c r="H175" s="172">
        <f>ROUND((SUM(M9:M174))/3,2)</f>
        <v>0</v>
      </c>
      <c r="I175" s="172">
        <f>ROUND((SUM(I9:I174))/3,2)</f>
        <v>0</v>
      </c>
      <c r="J175" s="170"/>
      <c r="K175" s="170">
        <f>ROUND((SUM(K9:K174))/3,2)</f>
        <v>0</v>
      </c>
      <c r="L175" s="170">
        <f>ROUND((SUM(L9:L174))/3,2)</f>
        <v>0</v>
      </c>
      <c r="M175" s="170">
        <f>ROUND((SUM(M9:M174))/3,2)</f>
        <v>0</v>
      </c>
      <c r="N175" s="170"/>
      <c r="O175" s="170"/>
      <c r="P175" s="171"/>
      <c r="Q175" s="170"/>
      <c r="R175" s="170"/>
      <c r="S175" s="171">
        <f>ROUND((SUM(S9:S174))/3,2)</f>
        <v>170.81</v>
      </c>
      <c r="T175" s="173"/>
      <c r="U175" s="173"/>
      <c r="V175" s="170">
        <f>ROUND((SUM(V9:V174))/3,2)</f>
        <v>170.04</v>
      </c>
      <c r="Z175">
        <f>(SUM(Z9:Z174))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r:id="rId1"/>
  <headerFooter>
    <oddHeader>&amp;C&amp;B&amp; Rozpočet Prestavba a modernizácia Súkromnej SOŠ hotelierstva a gastronómie Mladosť Pod Kalváriou č 36 080 01 Prešov parc.č 7256 2 / Priestory kuchyne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C3AC-66EA-47FE-A247-2E63BB6CCE74}">
  <dimension ref="A1:AA41"/>
  <sheetViews>
    <sheetView workbookViewId="0">
      <selection activeCell="AA20" sqref="AA20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15</v>
      </c>
      <c r="G1" s="12"/>
      <c r="H1" s="12"/>
      <c r="I1" s="12"/>
      <c r="J1" s="12"/>
      <c r="W1">
        <v>30.126000000000001</v>
      </c>
    </row>
    <row r="2" spans="1:23" ht="24.95" customHeight="1" thickTop="1" x14ac:dyDescent="0.25">
      <c r="A2" s="11"/>
      <c r="B2" s="205" t="s">
        <v>1</v>
      </c>
      <c r="C2" s="206"/>
      <c r="D2" s="206"/>
      <c r="E2" s="206"/>
      <c r="F2" s="206"/>
      <c r="G2" s="206"/>
      <c r="H2" s="206"/>
      <c r="I2" s="206"/>
      <c r="J2" s="207"/>
    </row>
    <row r="3" spans="1:23" ht="18" customHeight="1" x14ac:dyDescent="0.25">
      <c r="A3" s="11"/>
      <c r="B3" s="34" t="s">
        <v>488</v>
      </c>
      <c r="C3" s="35"/>
      <c r="D3" s="36"/>
      <c r="E3" s="36"/>
      <c r="F3" s="36"/>
      <c r="G3" s="16"/>
      <c r="H3" s="16"/>
      <c r="I3" s="37" t="s">
        <v>16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18</v>
      </c>
      <c r="J4" s="30"/>
    </row>
    <row r="5" spans="1:23" ht="18" customHeight="1" thickBot="1" x14ac:dyDescent="0.3">
      <c r="A5" s="11"/>
      <c r="B5" s="38" t="s">
        <v>19</v>
      </c>
      <c r="C5" s="19"/>
      <c r="D5" s="16"/>
      <c r="E5" s="16"/>
      <c r="F5" s="39" t="s">
        <v>20</v>
      </c>
      <c r="G5" s="16"/>
      <c r="H5" s="16"/>
      <c r="I5" s="37" t="s">
        <v>21</v>
      </c>
      <c r="J5" s="40" t="s">
        <v>22</v>
      </c>
    </row>
    <row r="6" spans="1:23" ht="20.100000000000001" customHeight="1" thickTop="1" x14ac:dyDescent="0.25">
      <c r="A6" s="11"/>
      <c r="B6" s="189" t="s">
        <v>615</v>
      </c>
      <c r="C6" s="190"/>
      <c r="D6" s="190"/>
      <c r="E6" s="190"/>
      <c r="F6" s="190"/>
      <c r="G6" s="190"/>
      <c r="H6" s="190"/>
      <c r="I6" s="190"/>
      <c r="J6" s="191"/>
    </row>
    <row r="7" spans="1:23" ht="18" customHeight="1" x14ac:dyDescent="0.25">
      <c r="A7" s="11"/>
      <c r="B7" s="49" t="s">
        <v>25</v>
      </c>
      <c r="C7" s="42"/>
      <c r="D7" s="17"/>
      <c r="E7" s="17"/>
      <c r="F7" s="17"/>
      <c r="G7" s="50" t="s">
        <v>26</v>
      </c>
      <c r="H7" s="17"/>
      <c r="I7" s="28"/>
      <c r="J7" s="43"/>
    </row>
    <row r="8" spans="1:23" ht="20.100000000000001" customHeight="1" x14ac:dyDescent="0.25">
      <c r="A8" s="11"/>
      <c r="B8" s="192" t="s">
        <v>23</v>
      </c>
      <c r="C8" s="193"/>
      <c r="D8" s="193"/>
      <c r="E8" s="193"/>
      <c r="F8" s="193"/>
      <c r="G8" s="193"/>
      <c r="H8" s="193"/>
      <c r="I8" s="193"/>
      <c r="J8" s="194"/>
    </row>
    <row r="9" spans="1:23" ht="18" customHeight="1" x14ac:dyDescent="0.25">
      <c r="A9" s="11"/>
      <c r="B9" s="38" t="s">
        <v>25</v>
      </c>
      <c r="C9" s="19"/>
      <c r="D9" s="16"/>
      <c r="E9" s="16"/>
      <c r="F9" s="16"/>
      <c r="G9" s="39" t="s">
        <v>26</v>
      </c>
      <c r="H9" s="16"/>
      <c r="I9" s="27"/>
      <c r="J9" s="30"/>
    </row>
    <row r="10" spans="1:23" ht="20.100000000000001" customHeight="1" x14ac:dyDescent="0.25">
      <c r="A10" s="11"/>
      <c r="B10" s="192" t="s">
        <v>24</v>
      </c>
      <c r="C10" s="193"/>
      <c r="D10" s="193"/>
      <c r="E10" s="193"/>
      <c r="F10" s="193"/>
      <c r="G10" s="193"/>
      <c r="H10" s="193"/>
      <c r="I10" s="193"/>
      <c r="J10" s="194"/>
    </row>
    <row r="11" spans="1:23" ht="18" customHeight="1" thickBot="1" x14ac:dyDescent="0.3">
      <c r="A11" s="11"/>
      <c r="B11" s="38" t="s">
        <v>25</v>
      </c>
      <c r="C11" s="19"/>
      <c r="D11" s="16"/>
      <c r="E11" s="16"/>
      <c r="F11" s="16"/>
      <c r="G11" s="39" t="s">
        <v>26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3" t="s">
        <v>27</v>
      </c>
      <c r="C15" s="84" t="s">
        <v>6</v>
      </c>
      <c r="D15" s="84" t="s">
        <v>54</v>
      </c>
      <c r="E15" s="85" t="s">
        <v>55</v>
      </c>
      <c r="F15" s="98" t="s">
        <v>56</v>
      </c>
      <c r="G15" s="51" t="s">
        <v>32</v>
      </c>
      <c r="H15" s="54" t="s">
        <v>33</v>
      </c>
      <c r="I15" s="26"/>
      <c r="J15" s="48"/>
    </row>
    <row r="16" spans="1:23" ht="18" customHeight="1" x14ac:dyDescent="0.25">
      <c r="A16" s="11"/>
      <c r="B16" s="86">
        <v>1</v>
      </c>
      <c r="C16" s="87" t="s">
        <v>28</v>
      </c>
      <c r="D16" s="88">
        <f>'Rekap 31599'!B17</f>
        <v>0</v>
      </c>
      <c r="E16" s="89">
        <f>'Rekap 31599'!C17</f>
        <v>0</v>
      </c>
      <c r="F16" s="99">
        <f>'Rekap 31599'!D17</f>
        <v>0</v>
      </c>
      <c r="G16" s="52">
        <v>6</v>
      </c>
      <c r="H16" s="108" t="s">
        <v>34</v>
      </c>
      <c r="I16" s="119"/>
      <c r="J16" s="111">
        <v>0</v>
      </c>
    </row>
    <row r="17" spans="1:26" ht="18" customHeight="1" x14ac:dyDescent="0.25">
      <c r="A17" s="11"/>
      <c r="B17" s="59">
        <v>2</v>
      </c>
      <c r="C17" s="63" t="s">
        <v>29</v>
      </c>
      <c r="D17" s="70">
        <f>'Rekap 31599'!B32</f>
        <v>0</v>
      </c>
      <c r="E17" s="68">
        <f>'Rekap 31599'!C32</f>
        <v>0</v>
      </c>
      <c r="F17" s="73">
        <f>'Rekap 31599'!D32</f>
        <v>0</v>
      </c>
      <c r="G17" s="53">
        <v>7</v>
      </c>
      <c r="H17" s="109" t="s">
        <v>35</v>
      </c>
      <c r="I17" s="119"/>
      <c r="J17" s="112">
        <f>'SO 31599'!Z213</f>
        <v>0</v>
      </c>
    </row>
    <row r="18" spans="1:26" ht="18" customHeight="1" x14ac:dyDescent="0.25">
      <c r="A18" s="11"/>
      <c r="B18" s="60">
        <v>3</v>
      </c>
      <c r="C18" s="64" t="s">
        <v>30</v>
      </c>
      <c r="D18" s="71">
        <f>'Rekap 31599'!B36</f>
        <v>0</v>
      </c>
      <c r="E18" s="69">
        <f>'Rekap 31599'!C36</f>
        <v>0</v>
      </c>
      <c r="F18" s="74">
        <f>'Rekap 31599'!D36</f>
        <v>0</v>
      </c>
      <c r="G18" s="53">
        <v>8</v>
      </c>
      <c r="H18" s="109" t="s">
        <v>36</v>
      </c>
      <c r="I18" s="119"/>
      <c r="J18" s="112">
        <v>0</v>
      </c>
    </row>
    <row r="19" spans="1:26" ht="18" customHeight="1" x14ac:dyDescent="0.25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 x14ac:dyDescent="0.3">
      <c r="A20" s="11"/>
      <c r="B20" s="60">
        <v>5</v>
      </c>
      <c r="C20" s="66" t="s">
        <v>31</v>
      </c>
      <c r="D20" s="72"/>
      <c r="E20" s="93"/>
      <c r="F20" s="100">
        <f>SUM(F16:F19)</f>
        <v>0</v>
      </c>
      <c r="G20" s="53">
        <v>10</v>
      </c>
      <c r="H20" s="109" t="s">
        <v>31</v>
      </c>
      <c r="I20" s="121"/>
      <c r="J20" s="92">
        <f>SUM(J16:J19)</f>
        <v>0</v>
      </c>
    </row>
    <row r="21" spans="1:26" ht="18" customHeight="1" thickTop="1" x14ac:dyDescent="0.25">
      <c r="A21" s="11"/>
      <c r="B21" s="57" t="s">
        <v>44</v>
      </c>
      <c r="C21" s="61" t="s">
        <v>7</v>
      </c>
      <c r="D21" s="67"/>
      <c r="E21" s="18"/>
      <c r="F21" s="91"/>
      <c r="G21" s="57" t="s">
        <v>50</v>
      </c>
      <c r="H21" s="54" t="s">
        <v>7</v>
      </c>
      <c r="I21" s="28"/>
      <c r="J21" s="122"/>
    </row>
    <row r="22" spans="1:26" ht="18" customHeight="1" x14ac:dyDescent="0.25">
      <c r="A22" s="11"/>
      <c r="B22" s="52">
        <v>11</v>
      </c>
      <c r="C22" s="55" t="s">
        <v>45</v>
      </c>
      <c r="D22" s="79"/>
      <c r="E22" s="81" t="s">
        <v>48</v>
      </c>
      <c r="F22" s="73">
        <f>((F16*U22*0)+(F17*V22*0)+(F18*W22*0))/100</f>
        <v>0</v>
      </c>
      <c r="G22" s="52">
        <v>16</v>
      </c>
      <c r="H22" s="108" t="s">
        <v>51</v>
      </c>
      <c r="I22" s="120" t="s">
        <v>48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46</v>
      </c>
      <c r="D23" s="58"/>
      <c r="E23" s="81" t="s">
        <v>49</v>
      </c>
      <c r="F23" s="74">
        <f>((F16*U23*0)+(F17*V23*0)+(F18*W23*0))/100</f>
        <v>0</v>
      </c>
      <c r="G23" s="53">
        <v>17</v>
      </c>
      <c r="H23" s="109" t="s">
        <v>52</v>
      </c>
      <c r="I23" s="120" t="s">
        <v>48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47</v>
      </c>
      <c r="D24" s="58"/>
      <c r="E24" s="81" t="s">
        <v>48</v>
      </c>
      <c r="F24" s="74">
        <f>((F16*U24*0)+(F17*V24*0)+(F18*W24*0))/100</f>
        <v>0</v>
      </c>
      <c r="G24" s="53">
        <v>18</v>
      </c>
      <c r="H24" s="109" t="s">
        <v>53</v>
      </c>
      <c r="I24" s="120" t="s">
        <v>49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31</v>
      </c>
      <c r="I26" s="121"/>
      <c r="J26" s="92">
        <f>SUM(J22:J25)+SUM(F22:F25)</f>
        <v>0</v>
      </c>
    </row>
    <row r="27" spans="1:26" ht="18" customHeight="1" thickTop="1" x14ac:dyDescent="0.25">
      <c r="A27" s="11"/>
      <c r="B27" s="94"/>
      <c r="C27" s="133" t="s">
        <v>59</v>
      </c>
      <c r="D27" s="126"/>
      <c r="E27" s="95"/>
      <c r="F27" s="29"/>
      <c r="G27" s="102" t="s">
        <v>37</v>
      </c>
      <c r="H27" s="97" t="s">
        <v>38</v>
      </c>
      <c r="I27" s="28"/>
      <c r="J27" s="31"/>
    </row>
    <row r="28" spans="1:26" ht="18" customHeight="1" x14ac:dyDescent="0.25">
      <c r="A28" s="11"/>
      <c r="B28" s="25"/>
      <c r="C28" s="124"/>
      <c r="D28" s="127"/>
      <c r="E28" s="21"/>
      <c r="F28" s="11"/>
      <c r="G28" s="103">
        <v>21</v>
      </c>
      <c r="H28" s="107" t="s">
        <v>39</v>
      </c>
      <c r="I28" s="114"/>
      <c r="J28" s="90">
        <f>F20+J20+F26+J26</f>
        <v>0</v>
      </c>
    </row>
    <row r="29" spans="1:26" ht="18" customHeight="1" x14ac:dyDescent="0.25">
      <c r="A29" s="11"/>
      <c r="B29" s="75"/>
      <c r="C29" s="125"/>
      <c r="D29" s="128"/>
      <c r="E29" s="21"/>
      <c r="F29" s="11"/>
      <c r="G29" s="52">
        <v>22</v>
      </c>
      <c r="H29" s="108" t="s">
        <v>40</v>
      </c>
      <c r="I29" s="115">
        <f>J28-SUM('SO 31599'!K9:'SO 31599'!K212)</f>
        <v>0</v>
      </c>
      <c r="J29" s="111">
        <f>ROUND(((ROUND(I29,2)*20)*1/100),2)</f>
        <v>0</v>
      </c>
    </row>
    <row r="30" spans="1:26" ht="18" customHeight="1" x14ac:dyDescent="0.25">
      <c r="A30" s="11"/>
      <c r="B30" s="22"/>
      <c r="C30" s="117"/>
      <c r="D30" s="119"/>
      <c r="E30" s="21"/>
      <c r="F30" s="11"/>
      <c r="G30" s="53">
        <v>23</v>
      </c>
      <c r="H30" s="109" t="s">
        <v>41</v>
      </c>
      <c r="I30" s="81">
        <f>SUM('SO 31599'!K9:'SO 31599'!K212)</f>
        <v>0</v>
      </c>
      <c r="J30" s="112">
        <f>ROUND(((ROUND(I30,2)*0)/100),2)</f>
        <v>0</v>
      </c>
    </row>
    <row r="31" spans="1:26" ht="18" customHeight="1" x14ac:dyDescent="0.25">
      <c r="A31" s="11"/>
      <c r="B31" s="23"/>
      <c r="C31" s="129"/>
      <c r="D31" s="130"/>
      <c r="E31" s="21"/>
      <c r="F31" s="11"/>
      <c r="G31" s="103">
        <v>24</v>
      </c>
      <c r="H31" s="107" t="s">
        <v>42</v>
      </c>
      <c r="I31" s="106"/>
      <c r="J31" s="123">
        <f>SUM(J28:J30)</f>
        <v>0</v>
      </c>
    </row>
    <row r="32" spans="1:26" ht="18" customHeight="1" thickBot="1" x14ac:dyDescent="0.3">
      <c r="A32" s="11"/>
      <c r="B32" s="41"/>
      <c r="C32" s="110"/>
      <c r="D32" s="116"/>
      <c r="E32" s="76"/>
      <c r="F32" s="77"/>
      <c r="G32" s="52" t="s">
        <v>43</v>
      </c>
      <c r="H32" s="110"/>
      <c r="I32" s="116"/>
      <c r="J32" s="113"/>
    </row>
    <row r="33" spans="1:10" ht="18" customHeight="1" thickTop="1" x14ac:dyDescent="0.25">
      <c r="A33" s="11"/>
      <c r="B33" s="94"/>
      <c r="C33" s="95"/>
      <c r="D33" s="131" t="s">
        <v>57</v>
      </c>
      <c r="E33" s="15"/>
      <c r="F33" s="96"/>
      <c r="G33" s="104">
        <v>26</v>
      </c>
      <c r="H33" s="132" t="s">
        <v>58</v>
      </c>
      <c r="I33" s="29"/>
      <c r="J33" s="105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6</vt:i4>
      </vt:variant>
    </vt:vector>
  </HeadingPairs>
  <TitlesOfParts>
    <vt:vector size="17" baseType="lpstr">
      <vt:lpstr>Rekapitulácia</vt:lpstr>
      <vt:lpstr>Krycí list stavby</vt:lpstr>
      <vt:lpstr>Kryci_list 31597</vt:lpstr>
      <vt:lpstr>Rekap 31597</vt:lpstr>
      <vt:lpstr>SO 31597</vt:lpstr>
      <vt:lpstr>Kryci_list 31598</vt:lpstr>
      <vt:lpstr>Rekap 31598</vt:lpstr>
      <vt:lpstr>SO 31598</vt:lpstr>
      <vt:lpstr>Kryci_list 31599</vt:lpstr>
      <vt:lpstr>Rekap 31599</vt:lpstr>
      <vt:lpstr>SO 31599</vt:lpstr>
      <vt:lpstr>'Rekap 31597'!Názvy_tlače</vt:lpstr>
      <vt:lpstr>'Rekap 31598'!Názvy_tlače</vt:lpstr>
      <vt:lpstr>'Rekap 31599'!Názvy_tlače</vt:lpstr>
      <vt:lpstr>'SO 31597'!Názvy_tlače</vt:lpstr>
      <vt:lpstr>'SO 31598'!Názvy_tlače</vt:lpstr>
      <vt:lpstr>'SO 31599'!Názvy_tlače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2019-06-21T10:24:34Z</dcterms:created>
  <dcterms:modified xsi:type="dcterms:W3CDTF">2019-06-21T11:00:44Z</dcterms:modified>
</cp:coreProperties>
</file>