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zivatel\Desktop\VO 2020\DSS SNINA\SÚŤAŽ\Vysvetlenie SP č. 3\"/>
    </mc:Choice>
  </mc:AlternateContent>
  <xr:revisionPtr revIDLastSave="0" documentId="13_ncr:1_{C0B57F09-1FA2-4D80-99EF-4991D8D81B60}" xr6:coauthVersionLast="46" xr6:coauthVersionMax="46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Rekapitulácia stavby" sheetId="1" r:id="rId1"/>
    <sheet name="01.01a - ASR" sheetId="2" r:id="rId2"/>
    <sheet name="01.02 - ELI" sheetId="3" r:id="rId3"/>
    <sheet name="01.04 - VZT" sheetId="4" r:id="rId4"/>
    <sheet name="01.05 - ZTI" sheetId="5" r:id="rId5"/>
    <sheet name="02 - SO 02 - KANALIZAČNÁ ..." sheetId="6" r:id="rId6"/>
    <sheet name="03 - SO 03 - VODOVODNA PR..." sheetId="7" r:id="rId7"/>
    <sheet name="04 - SO 04 - TEPLOVODNÁ P..." sheetId="8" r:id="rId8"/>
    <sheet name="05 - SO 05 - TELEKOMUNIKA..." sheetId="9" r:id="rId9"/>
    <sheet name="06 - SO 06 - ODBERNÉ ELEK..." sheetId="10" r:id="rId10"/>
    <sheet name="07 - SO 07 - PRELOŽKA OPT..." sheetId="11" r:id="rId11"/>
    <sheet name="01.01b - ASR " sheetId="12" r:id="rId12"/>
    <sheet name="01.03 - ÚVK" sheetId="13" r:id="rId13"/>
  </sheets>
  <definedNames>
    <definedName name="_xlnm._FilterDatabase" localSheetId="1" hidden="1">'01.01a - ASR'!$C$146:$K$417</definedName>
    <definedName name="_xlnm._FilterDatabase" localSheetId="11" hidden="1">'01.01b - ASR '!$C$135:$K$226</definedName>
    <definedName name="_xlnm._FilterDatabase" localSheetId="2" hidden="1">'01.02 - ELI'!$C$134:$K$344</definedName>
    <definedName name="_xlnm._FilterDatabase" localSheetId="12" hidden="1">'01.03 - ÚVK'!$C$132:$K$218</definedName>
    <definedName name="_xlnm._FilterDatabase" localSheetId="3" hidden="1">'01.04 - VZT'!$C$129:$K$149</definedName>
    <definedName name="_xlnm._FilterDatabase" localSheetId="4" hidden="1">'01.05 - ZTI'!$C$131:$K$243</definedName>
    <definedName name="_xlnm._FilterDatabase" localSheetId="5" hidden="1">'02 - SO 02 - KANALIZAČNÁ ...'!$C$128:$K$185</definedName>
    <definedName name="_xlnm._FilterDatabase" localSheetId="6" hidden="1">'03 - SO 03 - VODOVODNA PR...'!$C$128:$K$180</definedName>
    <definedName name="_xlnm._FilterDatabase" localSheetId="7" hidden="1">'04 - SO 04 - TEPLOVODNÁ P...'!$C$132:$K$174</definedName>
    <definedName name="_xlnm._FilterDatabase" localSheetId="8" hidden="1">'05 - SO 05 - TELEKOMUNIKA...'!$C$122:$K$156</definedName>
    <definedName name="_xlnm._FilterDatabase" localSheetId="9" hidden="1">'06 - SO 06 - ODBERNÉ ELEK...'!$C$122:$K$140</definedName>
    <definedName name="_xlnm._FilterDatabase" localSheetId="10" hidden="1">'07 - SO 07 - PRELOŽKA OPT...'!$C$124:$K$181</definedName>
    <definedName name="_xlnm.Print_Titles" localSheetId="1">'01.01a - ASR'!$146:$146</definedName>
    <definedName name="_xlnm.Print_Titles" localSheetId="11">'01.01b - ASR '!$135:$135</definedName>
    <definedName name="_xlnm.Print_Titles" localSheetId="2">'01.02 - ELI'!$134:$134</definedName>
    <definedName name="_xlnm.Print_Titles" localSheetId="12">'01.03 - ÚVK'!$132:$132</definedName>
    <definedName name="_xlnm.Print_Titles" localSheetId="3">'01.04 - VZT'!$129:$129</definedName>
    <definedName name="_xlnm.Print_Titles" localSheetId="4">'01.05 - ZTI'!$131:$131</definedName>
    <definedName name="_xlnm.Print_Titles" localSheetId="5">'02 - SO 02 - KANALIZAČNÁ ...'!$128:$128</definedName>
    <definedName name="_xlnm.Print_Titles" localSheetId="6">'03 - SO 03 - VODOVODNA PR...'!$128:$128</definedName>
    <definedName name="_xlnm.Print_Titles" localSheetId="7">'04 - SO 04 - TEPLOVODNÁ P...'!$132:$132</definedName>
    <definedName name="_xlnm.Print_Titles" localSheetId="8">'05 - SO 05 - TELEKOMUNIKA...'!$122:$122</definedName>
    <definedName name="_xlnm.Print_Titles" localSheetId="9">'06 - SO 06 - ODBERNÉ ELEK...'!$122:$122</definedName>
    <definedName name="_xlnm.Print_Titles" localSheetId="10">'07 - SO 07 - PRELOŽKA OPT...'!$124:$124</definedName>
    <definedName name="_xlnm.Print_Titles" localSheetId="0">'Rekapitulácia stavby'!$92:$92</definedName>
    <definedName name="_xlnm.Print_Area" localSheetId="1">'01.01a - ASR'!$C$4:$J$76,'01.01a - ASR'!$C$82:$J$124,'01.01a - ASR'!$C$130:$K$417</definedName>
    <definedName name="_xlnm.Print_Area" localSheetId="11">'01.01b - ASR '!$C$4:$J$76,'01.01b - ASR '!$C$82:$J$113,'01.01b - ASR '!$C$119:$K$226</definedName>
    <definedName name="_xlnm.Print_Area" localSheetId="2">'01.02 - ELI'!$C$4:$J$76,'01.02 - ELI'!$C$82:$J$112,'01.02 - ELI'!$C$118:$K$344</definedName>
    <definedName name="_xlnm.Print_Area" localSheetId="12">'01.03 - ÚVK'!$C$4:$J$76,'01.03 - ÚVK'!$C$82:$J$110,'01.03 - ÚVK'!$C$116:$K$218</definedName>
    <definedName name="_xlnm.Print_Area" localSheetId="3">'01.04 - VZT'!$C$4:$J$76,'01.04 - VZT'!$C$82:$J$107,'01.04 - VZT'!$C$113:$K$149</definedName>
    <definedName name="_xlnm.Print_Area" localSheetId="4">'01.05 - ZTI'!$C$4:$J$76,'01.05 - ZTI'!$C$82:$J$109,'01.05 - ZTI'!$C$115:$K$243</definedName>
    <definedName name="_xlnm.Print_Area" localSheetId="5">'02 - SO 02 - KANALIZAČNÁ ...'!$C$4:$J$76,'02 - SO 02 - KANALIZAČNÁ ...'!$C$82:$J$108,'02 - SO 02 - KANALIZAČNÁ ...'!$C$114:$K$185</definedName>
    <definedName name="_xlnm.Print_Area" localSheetId="6">'03 - SO 03 - VODOVODNA PR...'!$C$4:$J$76,'03 - SO 03 - VODOVODNA PR...'!$C$82:$J$108,'03 - SO 03 - VODOVODNA PR...'!$C$114:$K$180</definedName>
    <definedName name="_xlnm.Print_Area" localSheetId="7">'04 - SO 04 - TEPLOVODNÁ P...'!$C$4:$J$76,'04 - SO 04 - TEPLOVODNÁ P...'!$C$82:$J$112,'04 - SO 04 - TEPLOVODNÁ P...'!$C$118:$K$174</definedName>
    <definedName name="_xlnm.Print_Area" localSheetId="8">'05 - SO 05 - TELEKOMUNIKA...'!$C$4:$J$76,'05 - SO 05 - TELEKOMUNIKA...'!$C$82:$J$102,'05 - SO 05 - TELEKOMUNIKA...'!$C$108:$K$156</definedName>
    <definedName name="_xlnm.Print_Area" localSheetId="9">'06 - SO 06 - ODBERNÉ ELEK...'!$C$4:$J$76,'06 - SO 06 - ODBERNÉ ELEK...'!$C$82:$J$102,'06 - SO 06 - ODBERNÉ ELEK...'!$C$108:$K$140</definedName>
    <definedName name="_xlnm.Print_Area" localSheetId="10">'07 - SO 07 - PRELOŽKA OPT...'!$C$4:$J$76,'07 - SO 07 - PRELOŽKA OPT...'!$C$82:$J$104,'07 - SO 07 - PRELOŽKA OPT...'!$C$110:$K$181</definedName>
    <definedName name="_xlnm.Print_Area" localSheetId="0">'Rekapitulácia stavby'!$D$4:$AO$76,'Rekapitulácia stavby'!$C$82:$AQ$111</definedName>
  </definedNames>
  <calcPr calcId="181029"/>
</workbook>
</file>

<file path=xl/calcChain.xml><?xml version="1.0" encoding="utf-8"?>
<calcChain xmlns="http://schemas.openxmlformats.org/spreadsheetml/2006/main">
  <c r="AM87" i="1" l="1"/>
  <c r="J16" i="3"/>
  <c r="J368" i="2" l="1"/>
  <c r="J41" i="13"/>
  <c r="J40" i="13"/>
  <c r="AY110" i="1" s="1"/>
  <c r="J39" i="13"/>
  <c r="AX110" i="1" s="1"/>
  <c r="BI218" i="13"/>
  <c r="BH218" i="13"/>
  <c r="BG218" i="13"/>
  <c r="BE218" i="13"/>
  <c r="T218" i="13"/>
  <c r="R218" i="13"/>
  <c r="P218" i="13"/>
  <c r="BK218" i="13"/>
  <c r="J218" i="13"/>
  <c r="BF218" i="13" s="1"/>
  <c r="BI217" i="13"/>
  <c r="BH217" i="13"/>
  <c r="BG217" i="13"/>
  <c r="BE217" i="13"/>
  <c r="T217" i="13"/>
  <c r="R217" i="13"/>
  <c r="P217" i="13"/>
  <c r="BK217" i="13"/>
  <c r="J217" i="13"/>
  <c r="BF217" i="13" s="1"/>
  <c r="BI216" i="13"/>
  <c r="BH216" i="13"/>
  <c r="BG216" i="13"/>
  <c r="BE216" i="13"/>
  <c r="T216" i="13"/>
  <c r="R216" i="13"/>
  <c r="P216" i="13"/>
  <c r="BK216" i="13"/>
  <c r="J216" i="13"/>
  <c r="BF216" i="13"/>
  <c r="BI215" i="13"/>
  <c r="BH215" i="13"/>
  <c r="BG215" i="13"/>
  <c r="BE215" i="13"/>
  <c r="T215" i="13"/>
  <c r="R215" i="13"/>
  <c r="P215" i="13"/>
  <c r="BK215" i="13"/>
  <c r="J215" i="13"/>
  <c r="BF215" i="13" s="1"/>
  <c r="BI214" i="13"/>
  <c r="BH214" i="13"/>
  <c r="BG214" i="13"/>
  <c r="BE214" i="13"/>
  <c r="T214" i="13"/>
  <c r="R214" i="13"/>
  <c r="P214" i="13"/>
  <c r="BK214" i="13"/>
  <c r="J214" i="13"/>
  <c r="BF214" i="13"/>
  <c r="BI213" i="13"/>
  <c r="BH213" i="13"/>
  <c r="BG213" i="13"/>
  <c r="BE213" i="13"/>
  <c r="T213" i="13"/>
  <c r="R213" i="13"/>
  <c r="P213" i="13"/>
  <c r="BK213" i="13"/>
  <c r="J213" i="13"/>
  <c r="BF213" i="13" s="1"/>
  <c r="BI212" i="13"/>
  <c r="BH212" i="13"/>
  <c r="BG212" i="13"/>
  <c r="BE212" i="13"/>
  <c r="T212" i="13"/>
  <c r="R212" i="13"/>
  <c r="P212" i="13"/>
  <c r="BK212" i="13"/>
  <c r="J212" i="13"/>
  <c r="BF212" i="13" s="1"/>
  <c r="BI211" i="13"/>
  <c r="BH211" i="13"/>
  <c r="BG211" i="13"/>
  <c r="BE211" i="13"/>
  <c r="T211" i="13"/>
  <c r="R211" i="13"/>
  <c r="P211" i="13"/>
  <c r="BK211" i="13"/>
  <c r="J211" i="13"/>
  <c r="BF211" i="13" s="1"/>
  <c r="BI210" i="13"/>
  <c r="BH210" i="13"/>
  <c r="BG210" i="13"/>
  <c r="BE210" i="13"/>
  <c r="T210" i="13"/>
  <c r="R210" i="13"/>
  <c r="P210" i="13"/>
  <c r="BK210" i="13"/>
  <c r="J210" i="13"/>
  <c r="BF210" i="13" s="1"/>
  <c r="BI209" i="13"/>
  <c r="BH209" i="13"/>
  <c r="BG209" i="13"/>
  <c r="BE209" i="13"/>
  <c r="T209" i="13"/>
  <c r="R209" i="13"/>
  <c r="P209" i="13"/>
  <c r="BK209" i="13"/>
  <c r="J209" i="13"/>
  <c r="BF209" i="13" s="1"/>
  <c r="BI208" i="13"/>
  <c r="BH208" i="13"/>
  <c r="BG208" i="13"/>
  <c r="BE208" i="13"/>
  <c r="T208" i="13"/>
  <c r="R208" i="13"/>
  <c r="P208" i="13"/>
  <c r="BK208" i="13"/>
  <c r="J208" i="13"/>
  <c r="BF208" i="13"/>
  <c r="BI207" i="13"/>
  <c r="BH207" i="13"/>
  <c r="BG207" i="13"/>
  <c r="BE207" i="13"/>
  <c r="T207" i="13"/>
  <c r="R207" i="13"/>
  <c r="P207" i="13"/>
  <c r="BK207" i="13"/>
  <c r="J207" i="13"/>
  <c r="BF207" i="13" s="1"/>
  <c r="BI206" i="13"/>
  <c r="BH206" i="13"/>
  <c r="BG206" i="13"/>
  <c r="BE206" i="13"/>
  <c r="T206" i="13"/>
  <c r="R206" i="13"/>
  <c r="P206" i="13"/>
  <c r="BK206" i="13"/>
  <c r="J206" i="13"/>
  <c r="BF206" i="13"/>
  <c r="BI205" i="13"/>
  <c r="BH205" i="13"/>
  <c r="BG205" i="13"/>
  <c r="BE205" i="13"/>
  <c r="T205" i="13"/>
  <c r="R205" i="13"/>
  <c r="P205" i="13"/>
  <c r="BK205" i="13"/>
  <c r="J205" i="13"/>
  <c r="BF205" i="13" s="1"/>
  <c r="BI204" i="13"/>
  <c r="BH204" i="13"/>
  <c r="BG204" i="13"/>
  <c r="BE204" i="13"/>
  <c r="T204" i="13"/>
  <c r="R204" i="13"/>
  <c r="P204" i="13"/>
  <c r="BK204" i="13"/>
  <c r="J204" i="13"/>
  <c r="BF204" i="13"/>
  <c r="BI203" i="13"/>
  <c r="BH203" i="13"/>
  <c r="BG203" i="13"/>
  <c r="BE203" i="13"/>
  <c r="T203" i="13"/>
  <c r="R203" i="13"/>
  <c r="P203" i="13"/>
  <c r="BK203" i="13"/>
  <c r="J203" i="13"/>
  <c r="BF203" i="13" s="1"/>
  <c r="BI202" i="13"/>
  <c r="BH202" i="13"/>
  <c r="BG202" i="13"/>
  <c r="BE202" i="13"/>
  <c r="T202" i="13"/>
  <c r="R202" i="13"/>
  <c r="P202" i="13"/>
  <c r="BK202" i="13"/>
  <c r="J202" i="13"/>
  <c r="BF202" i="13" s="1"/>
  <c r="BI201" i="13"/>
  <c r="BH201" i="13"/>
  <c r="BG201" i="13"/>
  <c r="BE201" i="13"/>
  <c r="T201" i="13"/>
  <c r="R201" i="13"/>
  <c r="P201" i="13"/>
  <c r="BK201" i="13"/>
  <c r="J201" i="13"/>
  <c r="BF201" i="13" s="1"/>
  <c r="BI200" i="13"/>
  <c r="BH200" i="13"/>
  <c r="BG200" i="13"/>
  <c r="BE200" i="13"/>
  <c r="T200" i="13"/>
  <c r="R200" i="13"/>
  <c r="P200" i="13"/>
  <c r="BK200" i="13"/>
  <c r="J200" i="13"/>
  <c r="BF200" i="13"/>
  <c r="BI199" i="13"/>
  <c r="BH199" i="13"/>
  <c r="BG199" i="13"/>
  <c r="BE199" i="13"/>
  <c r="T199" i="13"/>
  <c r="R199" i="13"/>
  <c r="P199" i="13"/>
  <c r="BK199" i="13"/>
  <c r="J199" i="13"/>
  <c r="BF199" i="13" s="1"/>
  <c r="BI198" i="13"/>
  <c r="BH198" i="13"/>
  <c r="BG198" i="13"/>
  <c r="BE198" i="13"/>
  <c r="T198" i="13"/>
  <c r="R198" i="13"/>
  <c r="P198" i="13"/>
  <c r="BK198" i="13"/>
  <c r="J198" i="13"/>
  <c r="BF198" i="13"/>
  <c r="BI197" i="13"/>
  <c r="BH197" i="13"/>
  <c r="BG197" i="13"/>
  <c r="BE197" i="13"/>
  <c r="T197" i="13"/>
  <c r="R197" i="13"/>
  <c r="P197" i="13"/>
  <c r="BK197" i="13"/>
  <c r="J197" i="13"/>
  <c r="BF197" i="13" s="1"/>
  <c r="BI196" i="13"/>
  <c r="BH196" i="13"/>
  <c r="BG196" i="13"/>
  <c r="BE196" i="13"/>
  <c r="T196" i="13"/>
  <c r="R196" i="13"/>
  <c r="P196" i="13"/>
  <c r="BK196" i="13"/>
  <c r="J196" i="13"/>
  <c r="BF196" i="13"/>
  <c r="BI195" i="13"/>
  <c r="BH195" i="13"/>
  <c r="BG195" i="13"/>
  <c r="BE195" i="13"/>
  <c r="T195" i="13"/>
  <c r="R195" i="13"/>
  <c r="P195" i="13"/>
  <c r="BK195" i="13"/>
  <c r="J195" i="13"/>
  <c r="BF195" i="13" s="1"/>
  <c r="BI194" i="13"/>
  <c r="BH194" i="13"/>
  <c r="BG194" i="13"/>
  <c r="BE194" i="13"/>
  <c r="T194" i="13"/>
  <c r="R194" i="13"/>
  <c r="P194" i="13"/>
  <c r="BK194" i="13"/>
  <c r="J194" i="13"/>
  <c r="BF194" i="13" s="1"/>
  <c r="BI193" i="13"/>
  <c r="BH193" i="13"/>
  <c r="BG193" i="13"/>
  <c r="BE193" i="13"/>
  <c r="T193" i="13"/>
  <c r="R193" i="13"/>
  <c r="P193" i="13"/>
  <c r="BK193" i="13"/>
  <c r="J193" i="13"/>
  <c r="BF193" i="13" s="1"/>
  <c r="BI192" i="13"/>
  <c r="BH192" i="13"/>
  <c r="BG192" i="13"/>
  <c r="BE192" i="13"/>
  <c r="T192" i="13"/>
  <c r="R192" i="13"/>
  <c r="P192" i="13"/>
  <c r="BK192" i="13"/>
  <c r="J192" i="13"/>
  <c r="BF192" i="13"/>
  <c r="BI191" i="13"/>
  <c r="BH191" i="13"/>
  <c r="BG191" i="13"/>
  <c r="BE191" i="13"/>
  <c r="T191" i="13"/>
  <c r="R191" i="13"/>
  <c r="P191" i="13"/>
  <c r="BK191" i="13"/>
  <c r="J191" i="13"/>
  <c r="BF191" i="13" s="1"/>
  <c r="BI190" i="13"/>
  <c r="BH190" i="13"/>
  <c r="BG190" i="13"/>
  <c r="BE190" i="13"/>
  <c r="T190" i="13"/>
  <c r="R190" i="13"/>
  <c r="P190" i="13"/>
  <c r="BK190" i="13"/>
  <c r="J190" i="13"/>
  <c r="BF190" i="13"/>
  <c r="BI189" i="13"/>
  <c r="BH189" i="13"/>
  <c r="BG189" i="13"/>
  <c r="BE189" i="13"/>
  <c r="T189" i="13"/>
  <c r="R189" i="13"/>
  <c r="P189" i="13"/>
  <c r="BK189" i="13"/>
  <c r="J189" i="13"/>
  <c r="BF189" i="13" s="1"/>
  <c r="BI188" i="13"/>
  <c r="BH188" i="13"/>
  <c r="BG188" i="13"/>
  <c r="BE188" i="13"/>
  <c r="T188" i="13"/>
  <c r="R188" i="13"/>
  <c r="P188" i="13"/>
  <c r="BK188" i="13"/>
  <c r="J188" i="13"/>
  <c r="BF188" i="13" s="1"/>
  <c r="BI187" i="13"/>
  <c r="BH187" i="13"/>
  <c r="BG187" i="13"/>
  <c r="BE187" i="13"/>
  <c r="T187" i="13"/>
  <c r="R187" i="13"/>
  <c r="P187" i="13"/>
  <c r="BK187" i="13"/>
  <c r="J187" i="13"/>
  <c r="BF187" i="13"/>
  <c r="BI185" i="13"/>
  <c r="BH185" i="13"/>
  <c r="BG185" i="13"/>
  <c r="BE185" i="13"/>
  <c r="T185" i="13"/>
  <c r="R185" i="13"/>
  <c r="P185" i="13"/>
  <c r="BK185" i="13"/>
  <c r="J185" i="13"/>
  <c r="BF185" i="13" s="1"/>
  <c r="BI184" i="13"/>
  <c r="BH184" i="13"/>
  <c r="BG184" i="13"/>
  <c r="BE184" i="13"/>
  <c r="T184" i="13"/>
  <c r="R184" i="13"/>
  <c r="P184" i="13"/>
  <c r="BK184" i="13"/>
  <c r="J184" i="13"/>
  <c r="BF184" i="13"/>
  <c r="BI183" i="13"/>
  <c r="BH183" i="13"/>
  <c r="BG183" i="13"/>
  <c r="BE183" i="13"/>
  <c r="T183" i="13"/>
  <c r="R183" i="13"/>
  <c r="P183" i="13"/>
  <c r="BK183" i="13"/>
  <c r="J183" i="13"/>
  <c r="BF183" i="13" s="1"/>
  <c r="BI182" i="13"/>
  <c r="BH182" i="13"/>
  <c r="BG182" i="13"/>
  <c r="BE182" i="13"/>
  <c r="T182" i="13"/>
  <c r="R182" i="13"/>
  <c r="P182" i="13"/>
  <c r="BK182" i="13"/>
  <c r="J182" i="13"/>
  <c r="BF182" i="13"/>
  <c r="BI181" i="13"/>
  <c r="BH181" i="13"/>
  <c r="BG181" i="13"/>
  <c r="BE181" i="13"/>
  <c r="T181" i="13"/>
  <c r="R181" i="13"/>
  <c r="P181" i="13"/>
  <c r="BK181" i="13"/>
  <c r="J181" i="13"/>
  <c r="BF181" i="13" s="1"/>
  <c r="BI180" i="13"/>
  <c r="BH180" i="13"/>
  <c r="BG180" i="13"/>
  <c r="BE180" i="13"/>
  <c r="T180" i="13"/>
  <c r="R180" i="13"/>
  <c r="P180" i="13"/>
  <c r="BK180" i="13"/>
  <c r="J180" i="13"/>
  <c r="BF180" i="13" s="1"/>
  <c r="BI179" i="13"/>
  <c r="BH179" i="13"/>
  <c r="BG179" i="13"/>
  <c r="BE179" i="13"/>
  <c r="T179" i="13"/>
  <c r="R179" i="13"/>
  <c r="P179" i="13"/>
  <c r="BK179" i="13"/>
  <c r="J179" i="13"/>
  <c r="BF179" i="13" s="1"/>
  <c r="BI178" i="13"/>
  <c r="BH178" i="13"/>
  <c r="BG178" i="13"/>
  <c r="BE178" i="13"/>
  <c r="T178" i="13"/>
  <c r="R178" i="13"/>
  <c r="P178" i="13"/>
  <c r="BK178" i="13"/>
  <c r="J178" i="13"/>
  <c r="BF178" i="13"/>
  <c r="BI177" i="13"/>
  <c r="BH177" i="13"/>
  <c r="BG177" i="13"/>
  <c r="BE177" i="13"/>
  <c r="T177" i="13"/>
  <c r="R177" i="13"/>
  <c r="P177" i="13"/>
  <c r="BK177" i="13"/>
  <c r="J177" i="13"/>
  <c r="BF177" i="13" s="1"/>
  <c r="BI176" i="13"/>
  <c r="BH176" i="13"/>
  <c r="BG176" i="13"/>
  <c r="BE176" i="13"/>
  <c r="T176" i="13"/>
  <c r="R176" i="13"/>
  <c r="P176" i="13"/>
  <c r="BK176" i="13"/>
  <c r="J176" i="13"/>
  <c r="BF176" i="13"/>
  <c r="BI175" i="13"/>
  <c r="BH175" i="13"/>
  <c r="BG175" i="13"/>
  <c r="BE175" i="13"/>
  <c r="T175" i="13"/>
  <c r="R175" i="13"/>
  <c r="P175" i="13"/>
  <c r="BK175" i="13"/>
  <c r="J175" i="13"/>
  <c r="BF175" i="13" s="1"/>
  <c r="BI174" i="13"/>
  <c r="BH174" i="13"/>
  <c r="BG174" i="13"/>
  <c r="BE174" i="13"/>
  <c r="T174" i="13"/>
  <c r="R174" i="13"/>
  <c r="P174" i="13"/>
  <c r="BK174" i="13"/>
  <c r="J174" i="13"/>
  <c r="BF174" i="13"/>
  <c r="BI173" i="13"/>
  <c r="BH173" i="13"/>
  <c r="BG173" i="13"/>
  <c r="BE173" i="13"/>
  <c r="T173" i="13"/>
  <c r="R173" i="13"/>
  <c r="P173" i="13"/>
  <c r="BK173" i="13"/>
  <c r="J173" i="13"/>
  <c r="BF173" i="13" s="1"/>
  <c r="BI172" i="13"/>
  <c r="BH172" i="13"/>
  <c r="BG172" i="13"/>
  <c r="BE172" i="13"/>
  <c r="T172" i="13"/>
  <c r="T167" i="13" s="1"/>
  <c r="R172" i="13"/>
  <c r="P172" i="13"/>
  <c r="BK172" i="13"/>
  <c r="J172" i="13"/>
  <c r="BF172" i="13" s="1"/>
  <c r="BI171" i="13"/>
  <c r="BH171" i="13"/>
  <c r="BG171" i="13"/>
  <c r="BE171" i="13"/>
  <c r="T171" i="13"/>
  <c r="R171" i="13"/>
  <c r="P171" i="13"/>
  <c r="BK171" i="13"/>
  <c r="J171" i="13"/>
  <c r="BF171" i="13" s="1"/>
  <c r="BI170" i="13"/>
  <c r="BH170" i="13"/>
  <c r="BG170" i="13"/>
  <c r="BE170" i="13"/>
  <c r="T170" i="13"/>
  <c r="R170" i="13"/>
  <c r="P170" i="13"/>
  <c r="BK170" i="13"/>
  <c r="J170" i="13"/>
  <c r="BF170" i="13"/>
  <c r="BI169" i="13"/>
  <c r="BH169" i="13"/>
  <c r="BG169" i="13"/>
  <c r="BE169" i="13"/>
  <c r="T169" i="13"/>
  <c r="R169" i="13"/>
  <c r="P169" i="13"/>
  <c r="BK169" i="13"/>
  <c r="J169" i="13"/>
  <c r="BF169" i="13" s="1"/>
  <c r="BI168" i="13"/>
  <c r="BH168" i="13"/>
  <c r="BG168" i="13"/>
  <c r="BE168" i="13"/>
  <c r="T168" i="13"/>
  <c r="R168" i="13"/>
  <c r="P168" i="13"/>
  <c r="BK168" i="13"/>
  <c r="J168" i="13"/>
  <c r="BF168" i="13"/>
  <c r="BI166" i="13"/>
  <c r="BH166" i="13"/>
  <c r="BG166" i="13"/>
  <c r="BE166" i="13"/>
  <c r="T166" i="13"/>
  <c r="R166" i="13"/>
  <c r="P166" i="13"/>
  <c r="BK166" i="13"/>
  <c r="J166" i="13"/>
  <c r="BF166" i="13"/>
  <c r="BI165" i="13"/>
  <c r="BH165" i="13"/>
  <c r="BG165" i="13"/>
  <c r="BE165" i="13"/>
  <c r="T165" i="13"/>
  <c r="R165" i="13"/>
  <c r="P165" i="13"/>
  <c r="BK165" i="13"/>
  <c r="J165" i="13"/>
  <c r="BF165" i="13" s="1"/>
  <c r="BI164" i="13"/>
  <c r="BH164" i="13"/>
  <c r="BG164" i="13"/>
  <c r="BE164" i="13"/>
  <c r="T164" i="13"/>
  <c r="R164" i="13"/>
  <c r="P164" i="13"/>
  <c r="BK164" i="13"/>
  <c r="J164" i="13"/>
  <c r="BF164" i="13" s="1"/>
  <c r="BI163" i="13"/>
  <c r="BH163" i="13"/>
  <c r="BG163" i="13"/>
  <c r="BE163" i="13"/>
  <c r="T163" i="13"/>
  <c r="R163" i="13"/>
  <c r="P163" i="13"/>
  <c r="BK163" i="13"/>
  <c r="J163" i="13"/>
  <c r="BF163" i="13" s="1"/>
  <c r="BI162" i="13"/>
  <c r="BH162" i="13"/>
  <c r="BG162" i="13"/>
  <c r="BE162" i="13"/>
  <c r="T162" i="13"/>
  <c r="R162" i="13"/>
  <c r="P162" i="13"/>
  <c r="BK162" i="13"/>
  <c r="J162" i="13"/>
  <c r="BF162" i="13"/>
  <c r="BI161" i="13"/>
  <c r="BH161" i="13"/>
  <c r="BG161" i="13"/>
  <c r="BE161" i="13"/>
  <c r="T161" i="13"/>
  <c r="R161" i="13"/>
  <c r="P161" i="13"/>
  <c r="BK161" i="13"/>
  <c r="J161" i="13"/>
  <c r="BF161" i="13" s="1"/>
  <c r="BI160" i="13"/>
  <c r="BH160" i="13"/>
  <c r="BG160" i="13"/>
  <c r="BE160" i="13"/>
  <c r="T160" i="13"/>
  <c r="R160" i="13"/>
  <c r="P160" i="13"/>
  <c r="BK160" i="13"/>
  <c r="J160" i="13"/>
  <c r="BF160" i="13"/>
  <c r="BI159" i="13"/>
  <c r="BH159" i="13"/>
  <c r="BG159" i="13"/>
  <c r="BE159" i="13"/>
  <c r="T159" i="13"/>
  <c r="R159" i="13"/>
  <c r="P159" i="13"/>
  <c r="BK159" i="13"/>
  <c r="J159" i="13"/>
  <c r="BF159" i="13" s="1"/>
  <c r="BI158" i="13"/>
  <c r="BH158" i="13"/>
  <c r="BG158" i="13"/>
  <c r="BE158" i="13"/>
  <c r="T158" i="13"/>
  <c r="R158" i="13"/>
  <c r="P158" i="13"/>
  <c r="BK158" i="13"/>
  <c r="J158" i="13"/>
  <c r="BF158" i="13"/>
  <c r="BI156" i="13"/>
  <c r="BH156" i="13"/>
  <c r="BG156" i="13"/>
  <c r="BE156" i="13"/>
  <c r="T156" i="13"/>
  <c r="R156" i="13"/>
  <c r="P156" i="13"/>
  <c r="BK156" i="13"/>
  <c r="J156" i="13"/>
  <c r="BF156" i="13" s="1"/>
  <c r="BI155" i="13"/>
  <c r="BH155" i="13"/>
  <c r="BG155" i="13"/>
  <c r="BE155" i="13"/>
  <c r="T155" i="13"/>
  <c r="R155" i="13"/>
  <c r="P155" i="13"/>
  <c r="BK155" i="13"/>
  <c r="J155" i="13"/>
  <c r="BF155" i="13" s="1"/>
  <c r="BI154" i="13"/>
  <c r="BH154" i="13"/>
  <c r="BG154" i="13"/>
  <c r="BE154" i="13"/>
  <c r="T154" i="13"/>
  <c r="R154" i="13"/>
  <c r="P154" i="13"/>
  <c r="BK154" i="13"/>
  <c r="J154" i="13"/>
  <c r="BF154" i="13"/>
  <c r="BI153" i="13"/>
  <c r="BH153" i="13"/>
  <c r="BG153" i="13"/>
  <c r="BE153" i="13"/>
  <c r="T153" i="13"/>
  <c r="R153" i="13"/>
  <c r="P153" i="13"/>
  <c r="BK153" i="13"/>
  <c r="J153" i="13"/>
  <c r="BF153" i="13"/>
  <c r="BI151" i="13"/>
  <c r="BH151" i="13"/>
  <c r="BG151" i="13"/>
  <c r="BE151" i="13"/>
  <c r="T151" i="13"/>
  <c r="R151" i="13"/>
  <c r="P151" i="13"/>
  <c r="BK151" i="13"/>
  <c r="J151" i="13"/>
  <c r="BF151" i="13" s="1"/>
  <c r="BI150" i="13"/>
  <c r="BH150" i="13"/>
  <c r="BG150" i="13"/>
  <c r="BE150" i="13"/>
  <c r="T150" i="13"/>
  <c r="T147" i="13" s="1"/>
  <c r="R150" i="13"/>
  <c r="P150" i="13"/>
  <c r="BK150" i="13"/>
  <c r="J150" i="13"/>
  <c r="BF150" i="13" s="1"/>
  <c r="BI149" i="13"/>
  <c r="BH149" i="13"/>
  <c r="BG149" i="13"/>
  <c r="BE149" i="13"/>
  <c r="T149" i="13"/>
  <c r="R149" i="13"/>
  <c r="P149" i="13"/>
  <c r="BK149" i="13"/>
  <c r="J149" i="13"/>
  <c r="BF149" i="13" s="1"/>
  <c r="BI148" i="13"/>
  <c r="BH148" i="13"/>
  <c r="BG148" i="13"/>
  <c r="BE148" i="13"/>
  <c r="T148" i="13"/>
  <c r="R148" i="13"/>
  <c r="P148" i="13"/>
  <c r="BK148" i="13"/>
  <c r="J148" i="13"/>
  <c r="BF148" i="13" s="1"/>
  <c r="BI145" i="13"/>
  <c r="BH145" i="13"/>
  <c r="BG145" i="13"/>
  <c r="BE145" i="13"/>
  <c r="T145" i="13"/>
  <c r="R145" i="13"/>
  <c r="P145" i="13"/>
  <c r="BK145" i="13"/>
  <c r="J145" i="13"/>
  <c r="BF145" i="13" s="1"/>
  <c r="BI144" i="13"/>
  <c r="BH144" i="13"/>
  <c r="BG144" i="13"/>
  <c r="BE144" i="13"/>
  <c r="T144" i="13"/>
  <c r="R144" i="13"/>
  <c r="P144" i="13"/>
  <c r="P137" i="13" s="1"/>
  <c r="BK144" i="13"/>
  <c r="J144" i="13"/>
  <c r="BF144" i="13"/>
  <c r="BI143" i="13"/>
  <c r="BH143" i="13"/>
  <c r="BG143" i="13"/>
  <c r="BE143" i="13"/>
  <c r="T143" i="13"/>
  <c r="R143" i="13"/>
  <c r="P143" i="13"/>
  <c r="BK143" i="13"/>
  <c r="J143" i="13"/>
  <c r="BF143" i="13" s="1"/>
  <c r="BI142" i="13"/>
  <c r="BH142" i="13"/>
  <c r="BG142" i="13"/>
  <c r="BE142" i="13"/>
  <c r="T142" i="13"/>
  <c r="R142" i="13"/>
  <c r="P142" i="13"/>
  <c r="BK142" i="13"/>
  <c r="J142" i="13"/>
  <c r="BF142" i="13"/>
  <c r="BI141" i="13"/>
  <c r="BH141" i="13"/>
  <c r="BG141" i="13"/>
  <c r="BE141" i="13"/>
  <c r="T141" i="13"/>
  <c r="R141" i="13"/>
  <c r="P141" i="13"/>
  <c r="BK141" i="13"/>
  <c r="J141" i="13"/>
  <c r="BF141" i="13" s="1"/>
  <c r="BI140" i="13"/>
  <c r="BH140" i="13"/>
  <c r="BG140" i="13"/>
  <c r="BE140" i="13"/>
  <c r="T140" i="13"/>
  <c r="T137" i="13" s="1"/>
  <c r="R140" i="13"/>
  <c r="P140" i="13"/>
  <c r="BK140" i="13"/>
  <c r="J140" i="13"/>
  <c r="BF140" i="13" s="1"/>
  <c r="BI139" i="13"/>
  <c r="BH139" i="13"/>
  <c r="BG139" i="13"/>
  <c r="BE139" i="13"/>
  <c r="T139" i="13"/>
  <c r="R139" i="13"/>
  <c r="P139" i="13"/>
  <c r="BK139" i="13"/>
  <c r="J139" i="13"/>
  <c r="BF139" i="13" s="1"/>
  <c r="BI138" i="13"/>
  <c r="BH138" i="13"/>
  <c r="BG138" i="13"/>
  <c r="BE138" i="13"/>
  <c r="T138" i="13"/>
  <c r="R138" i="13"/>
  <c r="P138" i="13"/>
  <c r="BK138" i="13"/>
  <c r="J138" i="13"/>
  <c r="BF138" i="13" s="1"/>
  <c r="BI136" i="13"/>
  <c r="BH136" i="13"/>
  <c r="BG136" i="13"/>
  <c r="BE136" i="13"/>
  <c r="T136" i="13"/>
  <c r="T135" i="13" s="1"/>
  <c r="R136" i="13"/>
  <c r="R135" i="13" s="1"/>
  <c r="P136" i="13"/>
  <c r="P135" i="13" s="1"/>
  <c r="P134" i="13" s="1"/>
  <c r="BK136" i="13"/>
  <c r="BK135" i="13"/>
  <c r="J135" i="13"/>
  <c r="J102" i="13" s="1"/>
  <c r="J136" i="13"/>
  <c r="BF136" i="13" s="1"/>
  <c r="J130" i="13"/>
  <c r="J129" i="13"/>
  <c r="F129" i="13"/>
  <c r="F127" i="13"/>
  <c r="E125" i="13"/>
  <c r="J96" i="13"/>
  <c r="J95" i="13"/>
  <c r="F95" i="13"/>
  <c r="F93" i="13"/>
  <c r="E91" i="13"/>
  <c r="J22" i="13"/>
  <c r="E22" i="13"/>
  <c r="J21" i="13"/>
  <c r="J16" i="13"/>
  <c r="J93" i="13" s="1"/>
  <c r="E7" i="13"/>
  <c r="E119" i="13" s="1"/>
  <c r="E85" i="13"/>
  <c r="J41" i="12"/>
  <c r="J40" i="12"/>
  <c r="AY109" i="1" s="1"/>
  <c r="J39" i="12"/>
  <c r="AX109" i="1" s="1"/>
  <c r="BI226" i="12"/>
  <c r="BH226" i="12"/>
  <c r="BG226" i="12"/>
  <c r="BE226" i="12"/>
  <c r="T226" i="12"/>
  <c r="T225" i="12" s="1"/>
  <c r="R226" i="12"/>
  <c r="R225" i="12" s="1"/>
  <c r="P226" i="12"/>
  <c r="P225" i="12"/>
  <c r="BK226" i="12"/>
  <c r="BK225" i="12" s="1"/>
  <c r="J225" i="12" s="1"/>
  <c r="J112" i="12" s="1"/>
  <c r="J226" i="12"/>
  <c r="BF226" i="12"/>
  <c r="BI224" i="12"/>
  <c r="BH224" i="12"/>
  <c r="BG224" i="12"/>
  <c r="BE224" i="12"/>
  <c r="T224" i="12"/>
  <c r="T221" i="12" s="1"/>
  <c r="R224" i="12"/>
  <c r="P224" i="12"/>
  <c r="BK224" i="12"/>
  <c r="J224" i="12"/>
  <c r="BF224" i="12" s="1"/>
  <c r="BI223" i="12"/>
  <c r="BH223" i="12"/>
  <c r="BG223" i="12"/>
  <c r="BE223" i="12"/>
  <c r="T223" i="12"/>
  <c r="R223" i="12"/>
  <c r="P223" i="12"/>
  <c r="P221" i="12" s="1"/>
  <c r="BK223" i="12"/>
  <c r="J223" i="12"/>
  <c r="BF223" i="12" s="1"/>
  <c r="BI222" i="12"/>
  <c r="BH222" i="12"/>
  <c r="BG222" i="12"/>
  <c r="BE222" i="12"/>
  <c r="T222" i="12"/>
  <c r="R222" i="12"/>
  <c r="P222" i="12"/>
  <c r="BK222" i="12"/>
  <c r="BK221" i="12" s="1"/>
  <c r="J221" i="12" s="1"/>
  <c r="J111" i="12" s="1"/>
  <c r="J222" i="12"/>
  <c r="BF222" i="12" s="1"/>
  <c r="BI220" i="12"/>
  <c r="BH220" i="12"/>
  <c r="BG220" i="12"/>
  <c r="BE220" i="12"/>
  <c r="T220" i="12"/>
  <c r="R220" i="12"/>
  <c r="P220" i="12"/>
  <c r="BK220" i="12"/>
  <c r="J220" i="12"/>
  <c r="BF220" i="12"/>
  <c r="BI219" i="12"/>
  <c r="BH219" i="12"/>
  <c r="BG219" i="12"/>
  <c r="BE219" i="12"/>
  <c r="T219" i="12"/>
  <c r="R219" i="12"/>
  <c r="P219" i="12"/>
  <c r="BK219" i="12"/>
  <c r="J219" i="12"/>
  <c r="BF219" i="12" s="1"/>
  <c r="BI218" i="12"/>
  <c r="BH218" i="12"/>
  <c r="BG218" i="12"/>
  <c r="BE218" i="12"/>
  <c r="T218" i="12"/>
  <c r="R218" i="12"/>
  <c r="P218" i="12"/>
  <c r="BK218" i="12"/>
  <c r="J218" i="12"/>
  <c r="BF218" i="12"/>
  <c r="BI217" i="12"/>
  <c r="BH217" i="12"/>
  <c r="BG217" i="12"/>
  <c r="BE217" i="12"/>
  <c r="T217" i="12"/>
  <c r="R217" i="12"/>
  <c r="P217" i="12"/>
  <c r="BK217" i="12"/>
  <c r="J217" i="12"/>
  <c r="BF217" i="12" s="1"/>
  <c r="BI216" i="12"/>
  <c r="BH216" i="12"/>
  <c r="BG216" i="12"/>
  <c r="BE216" i="12"/>
  <c r="T216" i="12"/>
  <c r="R216" i="12"/>
  <c r="P216" i="12"/>
  <c r="BK216" i="12"/>
  <c r="J216" i="12"/>
  <c r="BF216" i="12" s="1"/>
  <c r="BI215" i="12"/>
  <c r="BH215" i="12"/>
  <c r="BG215" i="12"/>
  <c r="BE215" i="12"/>
  <c r="T215" i="12"/>
  <c r="R215" i="12"/>
  <c r="P215" i="12"/>
  <c r="BK215" i="12"/>
  <c r="J215" i="12"/>
  <c r="BF215" i="12" s="1"/>
  <c r="BI214" i="12"/>
  <c r="BH214" i="12"/>
  <c r="BG214" i="12"/>
  <c r="BE214" i="12"/>
  <c r="T214" i="12"/>
  <c r="R214" i="12"/>
  <c r="P214" i="12"/>
  <c r="BK214" i="12"/>
  <c r="J214" i="12"/>
  <c r="BF214" i="12" s="1"/>
  <c r="BI213" i="12"/>
  <c r="BH213" i="12"/>
  <c r="BG213" i="12"/>
  <c r="BE213" i="12"/>
  <c r="T213" i="12"/>
  <c r="R213" i="12"/>
  <c r="P213" i="12"/>
  <c r="BK213" i="12"/>
  <c r="J213" i="12"/>
  <c r="BF213" i="12" s="1"/>
  <c r="BI212" i="12"/>
  <c r="BH212" i="12"/>
  <c r="BG212" i="12"/>
  <c r="BE212" i="12"/>
  <c r="T212" i="12"/>
  <c r="R212" i="12"/>
  <c r="P212" i="12"/>
  <c r="BK212" i="12"/>
  <c r="J212" i="12"/>
  <c r="BF212" i="12"/>
  <c r="BI211" i="12"/>
  <c r="BH211" i="12"/>
  <c r="BG211" i="12"/>
  <c r="BE211" i="12"/>
  <c r="T211" i="12"/>
  <c r="R211" i="12"/>
  <c r="P211" i="12"/>
  <c r="BK211" i="12"/>
  <c r="J211" i="12"/>
  <c r="BF211" i="12" s="1"/>
  <c r="BI210" i="12"/>
  <c r="BH210" i="12"/>
  <c r="BG210" i="12"/>
  <c r="BE210" i="12"/>
  <c r="T210" i="12"/>
  <c r="R210" i="12"/>
  <c r="P210" i="12"/>
  <c r="BK210" i="12"/>
  <c r="J210" i="12"/>
  <c r="BF210" i="12"/>
  <c r="BI209" i="12"/>
  <c r="BH209" i="12"/>
  <c r="BG209" i="12"/>
  <c r="BE209" i="12"/>
  <c r="T209" i="12"/>
  <c r="R209" i="12"/>
  <c r="P209" i="12"/>
  <c r="BK209" i="12"/>
  <c r="J209" i="12"/>
  <c r="BF209" i="12" s="1"/>
  <c r="BI208" i="12"/>
  <c r="BH208" i="12"/>
  <c r="BG208" i="12"/>
  <c r="BE208" i="12"/>
  <c r="T208" i="12"/>
  <c r="R208" i="12"/>
  <c r="P208" i="12"/>
  <c r="BK208" i="12"/>
  <c r="J208" i="12"/>
  <c r="BF208" i="12"/>
  <c r="BI207" i="12"/>
  <c r="BH207" i="12"/>
  <c r="BG207" i="12"/>
  <c r="BE207" i="12"/>
  <c r="T207" i="12"/>
  <c r="R207" i="12"/>
  <c r="P207" i="12"/>
  <c r="BK207" i="12"/>
  <c r="J207" i="12"/>
  <c r="BF207" i="12" s="1"/>
  <c r="BI206" i="12"/>
  <c r="BH206" i="12"/>
  <c r="BG206" i="12"/>
  <c r="BE206" i="12"/>
  <c r="T206" i="12"/>
  <c r="R206" i="12"/>
  <c r="P206" i="12"/>
  <c r="BK206" i="12"/>
  <c r="J206" i="12"/>
  <c r="BF206" i="12" s="1"/>
  <c r="BI205" i="12"/>
  <c r="BH205" i="12"/>
  <c r="BG205" i="12"/>
  <c r="BE205" i="12"/>
  <c r="T205" i="12"/>
  <c r="R205" i="12"/>
  <c r="P205" i="12"/>
  <c r="BK205" i="12"/>
  <c r="J205" i="12"/>
  <c r="BF205" i="12" s="1"/>
  <c r="BI204" i="12"/>
  <c r="BH204" i="12"/>
  <c r="BG204" i="12"/>
  <c r="BE204" i="12"/>
  <c r="T204" i="12"/>
  <c r="R204" i="12"/>
  <c r="P204" i="12"/>
  <c r="BK204" i="12"/>
  <c r="J204" i="12"/>
  <c r="BF204" i="12"/>
  <c r="BI203" i="12"/>
  <c r="BH203" i="12"/>
  <c r="BG203" i="12"/>
  <c r="BE203" i="12"/>
  <c r="T203" i="12"/>
  <c r="R203" i="12"/>
  <c r="P203" i="12"/>
  <c r="BK203" i="12"/>
  <c r="J203" i="12"/>
  <c r="BF203" i="12" s="1"/>
  <c r="BI202" i="12"/>
  <c r="BH202" i="12"/>
  <c r="BG202" i="12"/>
  <c r="BE202" i="12"/>
  <c r="T202" i="12"/>
  <c r="R202" i="12"/>
  <c r="P202" i="12"/>
  <c r="BK202" i="12"/>
  <c r="J202" i="12"/>
  <c r="BF202" i="12"/>
  <c r="BI201" i="12"/>
  <c r="BH201" i="12"/>
  <c r="BG201" i="12"/>
  <c r="BE201" i="12"/>
  <c r="T201" i="12"/>
  <c r="R201" i="12"/>
  <c r="P201" i="12"/>
  <c r="BK201" i="12"/>
  <c r="J201" i="12"/>
  <c r="BF201" i="12" s="1"/>
  <c r="BI200" i="12"/>
  <c r="BH200" i="12"/>
  <c r="BG200" i="12"/>
  <c r="BE200" i="12"/>
  <c r="T200" i="12"/>
  <c r="R200" i="12"/>
  <c r="P200" i="12"/>
  <c r="BK200" i="12"/>
  <c r="J200" i="12"/>
  <c r="BF200" i="12"/>
  <c r="BI199" i="12"/>
  <c r="BH199" i="12"/>
  <c r="BG199" i="12"/>
  <c r="BE199" i="12"/>
  <c r="T199" i="12"/>
  <c r="R199" i="12"/>
  <c r="P199" i="12"/>
  <c r="BK199" i="12"/>
  <c r="J199" i="12"/>
  <c r="BF199" i="12" s="1"/>
  <c r="BI198" i="12"/>
  <c r="BH198" i="12"/>
  <c r="BG198" i="12"/>
  <c r="BE198" i="12"/>
  <c r="T198" i="12"/>
  <c r="R198" i="12"/>
  <c r="P198" i="12"/>
  <c r="BK198" i="12"/>
  <c r="J198" i="12"/>
  <c r="BF198" i="12" s="1"/>
  <c r="BI197" i="12"/>
  <c r="BH197" i="12"/>
  <c r="BG197" i="12"/>
  <c r="BE197" i="12"/>
  <c r="T197" i="12"/>
  <c r="R197" i="12"/>
  <c r="P197" i="12"/>
  <c r="BK197" i="12"/>
  <c r="J197" i="12"/>
  <c r="BF197" i="12" s="1"/>
  <c r="BI195" i="12"/>
  <c r="BH195" i="12"/>
  <c r="BG195" i="12"/>
  <c r="BE195" i="12"/>
  <c r="T195" i="12"/>
  <c r="R195" i="12"/>
  <c r="P195" i="12"/>
  <c r="BK195" i="12"/>
  <c r="J195" i="12"/>
  <c r="BF195" i="12" s="1"/>
  <c r="BI194" i="12"/>
  <c r="BH194" i="12"/>
  <c r="BG194" i="12"/>
  <c r="BE194" i="12"/>
  <c r="T194" i="12"/>
  <c r="R194" i="12"/>
  <c r="P194" i="12"/>
  <c r="P192" i="12" s="1"/>
  <c r="BK194" i="12"/>
  <c r="J194" i="12"/>
  <c r="BF194" i="12"/>
  <c r="BI193" i="12"/>
  <c r="BH193" i="12"/>
  <c r="BG193" i="12"/>
  <c r="BE193" i="12"/>
  <c r="T193" i="12"/>
  <c r="T192" i="12" s="1"/>
  <c r="R193" i="12"/>
  <c r="P193" i="12"/>
  <c r="BK193" i="12"/>
  <c r="J193" i="12"/>
  <c r="BF193" i="12" s="1"/>
  <c r="BI191" i="12"/>
  <c r="BH191" i="12"/>
  <c r="BG191" i="12"/>
  <c r="BE191" i="12"/>
  <c r="T191" i="12"/>
  <c r="R191" i="12"/>
  <c r="P191" i="12"/>
  <c r="BK191" i="12"/>
  <c r="J191" i="12"/>
  <c r="BF191" i="12"/>
  <c r="BI190" i="12"/>
  <c r="BH190" i="12"/>
  <c r="BG190" i="12"/>
  <c r="BE190" i="12"/>
  <c r="T190" i="12"/>
  <c r="R190" i="12"/>
  <c r="P190" i="12"/>
  <c r="BK190" i="12"/>
  <c r="J190" i="12"/>
  <c r="BF190" i="12"/>
  <c r="BI189" i="12"/>
  <c r="BH189" i="12"/>
  <c r="BG189" i="12"/>
  <c r="BE189" i="12"/>
  <c r="T189" i="12"/>
  <c r="R189" i="12"/>
  <c r="P189" i="12"/>
  <c r="BK189" i="12"/>
  <c r="J189" i="12"/>
  <c r="BF189" i="12"/>
  <c r="BI188" i="12"/>
  <c r="BH188" i="12"/>
  <c r="BG188" i="12"/>
  <c r="BE188" i="12"/>
  <c r="T188" i="12"/>
  <c r="R188" i="12"/>
  <c r="P188" i="12"/>
  <c r="BK188" i="12"/>
  <c r="J188" i="12"/>
  <c r="BF188" i="12"/>
  <c r="BI187" i="12"/>
  <c r="BH187" i="12"/>
  <c r="BG187" i="12"/>
  <c r="BE187" i="12"/>
  <c r="T187" i="12"/>
  <c r="R187" i="12"/>
  <c r="R184" i="12" s="1"/>
  <c r="P187" i="12"/>
  <c r="BK187" i="12"/>
  <c r="J187" i="12"/>
  <c r="BF187" i="12"/>
  <c r="BI186" i="12"/>
  <c r="BH186" i="12"/>
  <c r="BG186" i="12"/>
  <c r="BE186" i="12"/>
  <c r="T186" i="12"/>
  <c r="R186" i="12"/>
  <c r="P186" i="12"/>
  <c r="P184" i="12" s="1"/>
  <c r="BK186" i="12"/>
  <c r="J186" i="12"/>
  <c r="BF186" i="12"/>
  <c r="BI185" i="12"/>
  <c r="BH185" i="12"/>
  <c r="BG185" i="12"/>
  <c r="BE185" i="12"/>
  <c r="T185" i="12"/>
  <c r="T184" i="12"/>
  <c r="R185" i="12"/>
  <c r="P185" i="12"/>
  <c r="BK185" i="12"/>
  <c r="J185" i="12"/>
  <c r="BF185" i="12" s="1"/>
  <c r="BI182" i="12"/>
  <c r="BH182" i="12"/>
  <c r="BG182" i="12"/>
  <c r="BE182" i="12"/>
  <c r="T182" i="12"/>
  <c r="T181" i="12"/>
  <c r="R182" i="12"/>
  <c r="R181" i="12" s="1"/>
  <c r="P182" i="12"/>
  <c r="P181" i="12"/>
  <c r="BK182" i="12"/>
  <c r="BK181" i="12" s="1"/>
  <c r="J181" i="12" s="1"/>
  <c r="J106" i="12" s="1"/>
  <c r="J182" i="12"/>
  <c r="BF182" i="12"/>
  <c r="BI180" i="12"/>
  <c r="BH180" i="12"/>
  <c r="BG180" i="12"/>
  <c r="BE180" i="12"/>
  <c r="T180" i="12"/>
  <c r="R180" i="12"/>
  <c r="P180" i="12"/>
  <c r="BK180" i="12"/>
  <c r="J180" i="12"/>
  <c r="BF180" i="12" s="1"/>
  <c r="BI179" i="12"/>
  <c r="BH179" i="12"/>
  <c r="BG179" i="12"/>
  <c r="BE179" i="12"/>
  <c r="T179" i="12"/>
  <c r="R179" i="12"/>
  <c r="P179" i="12"/>
  <c r="BK179" i="12"/>
  <c r="J179" i="12"/>
  <c r="BF179" i="12"/>
  <c r="BI178" i="12"/>
  <c r="BH178" i="12"/>
  <c r="BG178" i="12"/>
  <c r="BE178" i="12"/>
  <c r="T178" i="12"/>
  <c r="R178" i="12"/>
  <c r="P178" i="12"/>
  <c r="BK178" i="12"/>
  <c r="J178" i="12"/>
  <c r="BF178" i="12" s="1"/>
  <c r="BI177" i="12"/>
  <c r="BH177" i="12"/>
  <c r="BG177" i="12"/>
  <c r="BE177" i="12"/>
  <c r="T177" i="12"/>
  <c r="R177" i="12"/>
  <c r="P177" i="12"/>
  <c r="BK177" i="12"/>
  <c r="J177" i="12"/>
  <c r="BF177" i="12"/>
  <c r="BI176" i="12"/>
  <c r="BH176" i="12"/>
  <c r="BG176" i="12"/>
  <c r="BE176" i="12"/>
  <c r="T176" i="12"/>
  <c r="R176" i="12"/>
  <c r="P176" i="12"/>
  <c r="BK176" i="12"/>
  <c r="J176" i="12"/>
  <c r="BF176" i="12" s="1"/>
  <c r="BI175" i="12"/>
  <c r="BH175" i="12"/>
  <c r="BG175" i="12"/>
  <c r="BE175" i="12"/>
  <c r="T175" i="12"/>
  <c r="R175" i="12"/>
  <c r="P175" i="12"/>
  <c r="BK175" i="12"/>
  <c r="J175" i="12"/>
  <c r="BF175" i="12"/>
  <c r="BI174" i="12"/>
  <c r="BH174" i="12"/>
  <c r="BG174" i="12"/>
  <c r="BE174" i="12"/>
  <c r="T174" i="12"/>
  <c r="R174" i="12"/>
  <c r="P174" i="12"/>
  <c r="BK174" i="12"/>
  <c r="J174" i="12"/>
  <c r="BF174" i="12" s="1"/>
  <c r="BI173" i="12"/>
  <c r="BH173" i="12"/>
  <c r="BG173" i="12"/>
  <c r="BE173" i="12"/>
  <c r="T173" i="12"/>
  <c r="R173" i="12"/>
  <c r="P173" i="12"/>
  <c r="BK173" i="12"/>
  <c r="J173" i="12"/>
  <c r="BF173" i="12"/>
  <c r="BI172" i="12"/>
  <c r="BH172" i="12"/>
  <c r="BG172" i="12"/>
  <c r="BE172" i="12"/>
  <c r="T172" i="12"/>
  <c r="R172" i="12"/>
  <c r="P172" i="12"/>
  <c r="BK172" i="12"/>
  <c r="J172" i="12"/>
  <c r="BF172" i="12" s="1"/>
  <c r="BI171" i="12"/>
  <c r="BH171" i="12"/>
  <c r="BG171" i="12"/>
  <c r="BE171" i="12"/>
  <c r="T171" i="12"/>
  <c r="R171" i="12"/>
  <c r="P171" i="12"/>
  <c r="BK171" i="12"/>
  <c r="J171" i="12"/>
  <c r="BF171" i="12"/>
  <c r="BI170" i="12"/>
  <c r="BH170" i="12"/>
  <c r="BG170" i="12"/>
  <c r="BE170" i="12"/>
  <c r="T170" i="12"/>
  <c r="R170" i="12"/>
  <c r="P170" i="12"/>
  <c r="BK170" i="12"/>
  <c r="J170" i="12"/>
  <c r="BF170" i="12" s="1"/>
  <c r="BI169" i="12"/>
  <c r="BH169" i="12"/>
  <c r="BG169" i="12"/>
  <c r="BE169" i="12"/>
  <c r="T169" i="12"/>
  <c r="R169" i="12"/>
  <c r="P169" i="12"/>
  <c r="BK169" i="12"/>
  <c r="J169" i="12"/>
  <c r="BF169" i="12"/>
  <c r="BI168" i="12"/>
  <c r="BH168" i="12"/>
  <c r="BG168" i="12"/>
  <c r="BE168" i="12"/>
  <c r="T168" i="12"/>
  <c r="R168" i="12"/>
  <c r="P168" i="12"/>
  <c r="BK168" i="12"/>
  <c r="J168" i="12"/>
  <c r="BF168" i="12" s="1"/>
  <c r="BI167" i="12"/>
  <c r="BH167" i="12"/>
  <c r="BG167" i="12"/>
  <c r="BE167" i="12"/>
  <c r="T167" i="12"/>
  <c r="R167" i="12"/>
  <c r="P167" i="12"/>
  <c r="BK167" i="12"/>
  <c r="J167" i="12"/>
  <c r="BF167" i="12"/>
  <c r="BI166" i="12"/>
  <c r="BH166" i="12"/>
  <c r="BG166" i="12"/>
  <c r="BE166" i="12"/>
  <c r="T166" i="12"/>
  <c r="R166" i="12"/>
  <c r="P166" i="12"/>
  <c r="BK166" i="12"/>
  <c r="J166" i="12"/>
  <c r="BF166" i="12" s="1"/>
  <c r="BI165" i="12"/>
  <c r="BH165" i="12"/>
  <c r="BG165" i="12"/>
  <c r="BE165" i="12"/>
  <c r="T165" i="12"/>
  <c r="R165" i="12"/>
  <c r="R163" i="12" s="1"/>
  <c r="P165" i="12"/>
  <c r="BK165" i="12"/>
  <c r="J165" i="12"/>
  <c r="BF165" i="12"/>
  <c r="BI164" i="12"/>
  <c r="BH164" i="12"/>
  <c r="BG164" i="12"/>
  <c r="BE164" i="12"/>
  <c r="T164" i="12"/>
  <c r="R164" i="12"/>
  <c r="P164" i="12"/>
  <c r="BK164" i="12"/>
  <c r="BK163" i="12"/>
  <c r="J163" i="12" s="1"/>
  <c r="J105" i="12" s="1"/>
  <c r="J164" i="12"/>
  <c r="BF164" i="12" s="1"/>
  <c r="BI162" i="12"/>
  <c r="BH162" i="12"/>
  <c r="BG162" i="12"/>
  <c r="BE162" i="12"/>
  <c r="T162" i="12"/>
  <c r="R162" i="12"/>
  <c r="P162" i="12"/>
  <c r="BK162" i="12"/>
  <c r="J162" i="12"/>
  <c r="BF162" i="12"/>
  <c r="BI161" i="12"/>
  <c r="BH161" i="12"/>
  <c r="BG161" i="12"/>
  <c r="BE161" i="12"/>
  <c r="T161" i="12"/>
  <c r="R161" i="12"/>
  <c r="P161" i="12"/>
  <c r="BK161" i="12"/>
  <c r="J161" i="12"/>
  <c r="BF161" i="12" s="1"/>
  <c r="BI160" i="12"/>
  <c r="BH160" i="12"/>
  <c r="BG160" i="12"/>
  <c r="BE160" i="12"/>
  <c r="T160" i="12"/>
  <c r="R160" i="12"/>
  <c r="P160" i="12"/>
  <c r="BK160" i="12"/>
  <c r="J160" i="12"/>
  <c r="BF160" i="12"/>
  <c r="BI159" i="12"/>
  <c r="BH159" i="12"/>
  <c r="BG159" i="12"/>
  <c r="BE159" i="12"/>
  <c r="T159" i="12"/>
  <c r="R159" i="12"/>
  <c r="P159" i="12"/>
  <c r="BK159" i="12"/>
  <c r="J159" i="12"/>
  <c r="BF159" i="12"/>
  <c r="BI158" i="12"/>
  <c r="BH158" i="12"/>
  <c r="BG158" i="12"/>
  <c r="BE158" i="12"/>
  <c r="T158" i="12"/>
  <c r="R158" i="12"/>
  <c r="P158" i="12"/>
  <c r="BK158" i="12"/>
  <c r="J158" i="12"/>
  <c r="BF158" i="12"/>
  <c r="BI157" i="12"/>
  <c r="BH157" i="12"/>
  <c r="BG157" i="12"/>
  <c r="BE157" i="12"/>
  <c r="T157" i="12"/>
  <c r="R157" i="12"/>
  <c r="P157" i="12"/>
  <c r="BK157" i="12"/>
  <c r="J157" i="12"/>
  <c r="BF157" i="12"/>
  <c r="BI156" i="12"/>
  <c r="BH156" i="12"/>
  <c r="BG156" i="12"/>
  <c r="BE156" i="12"/>
  <c r="T156" i="12"/>
  <c r="R156" i="12"/>
  <c r="P156" i="12"/>
  <c r="BK156" i="12"/>
  <c r="J156" i="12"/>
  <c r="BF156" i="12"/>
  <c r="BI155" i="12"/>
  <c r="BH155" i="12"/>
  <c r="BG155" i="12"/>
  <c r="BE155" i="12"/>
  <c r="T155" i="12"/>
  <c r="R155" i="12"/>
  <c r="P155" i="12"/>
  <c r="BK155" i="12"/>
  <c r="J155" i="12"/>
  <c r="BF155" i="12"/>
  <c r="BI154" i="12"/>
  <c r="BH154" i="12"/>
  <c r="BG154" i="12"/>
  <c r="BE154" i="12"/>
  <c r="T154" i="12"/>
  <c r="R154" i="12"/>
  <c r="P154" i="12"/>
  <c r="BK154" i="12"/>
  <c r="J154" i="12"/>
  <c r="BF154" i="12"/>
  <c r="BI153" i="12"/>
  <c r="BH153" i="12"/>
  <c r="BG153" i="12"/>
  <c r="BE153" i="12"/>
  <c r="T153" i="12"/>
  <c r="R153" i="12"/>
  <c r="P153" i="12"/>
  <c r="BK153" i="12"/>
  <c r="J153" i="12"/>
  <c r="BF153" i="12"/>
  <c r="BI152" i="12"/>
  <c r="BH152" i="12"/>
  <c r="BG152" i="12"/>
  <c r="BE152" i="12"/>
  <c r="T152" i="12"/>
  <c r="T150" i="12" s="1"/>
  <c r="R152" i="12"/>
  <c r="P152" i="12"/>
  <c r="BK152" i="12"/>
  <c r="J152" i="12"/>
  <c r="BF152" i="12"/>
  <c r="BI151" i="12"/>
  <c r="BH151" i="12"/>
  <c r="BG151" i="12"/>
  <c r="BE151" i="12"/>
  <c r="T151" i="12"/>
  <c r="R151" i="12"/>
  <c r="P151" i="12"/>
  <c r="P150" i="12" s="1"/>
  <c r="BK151" i="12"/>
  <c r="J151" i="12"/>
  <c r="BF151" i="12" s="1"/>
  <c r="BI149" i="12"/>
  <c r="BH149" i="12"/>
  <c r="BG149" i="12"/>
  <c r="BE149" i="12"/>
  <c r="T149" i="12"/>
  <c r="T148" i="12" s="1"/>
  <c r="R149" i="12"/>
  <c r="R148" i="12"/>
  <c r="P149" i="12"/>
  <c r="P148" i="12" s="1"/>
  <c r="BK149" i="12"/>
  <c r="BK148" i="12"/>
  <c r="J148" i="12"/>
  <c r="J103" i="12" s="1"/>
  <c r="J149" i="12"/>
  <c r="BF149" i="12" s="1"/>
  <c r="BI147" i="12"/>
  <c r="BH147" i="12"/>
  <c r="BG147" i="12"/>
  <c r="BE147" i="12"/>
  <c r="T147" i="12"/>
  <c r="R147" i="12"/>
  <c r="P147" i="12"/>
  <c r="BK147" i="12"/>
  <c r="J147" i="12"/>
  <c r="BF147" i="12"/>
  <c r="BI146" i="12"/>
  <c r="BH146" i="12"/>
  <c r="BG146" i="12"/>
  <c r="BE146" i="12"/>
  <c r="T146" i="12"/>
  <c r="R146" i="12"/>
  <c r="P146" i="12"/>
  <c r="BK146" i="12"/>
  <c r="J146" i="12"/>
  <c r="BF146" i="12" s="1"/>
  <c r="BI145" i="12"/>
  <c r="BH145" i="12"/>
  <c r="BG145" i="12"/>
  <c r="BE145" i="12"/>
  <c r="T145" i="12"/>
  <c r="R145" i="12"/>
  <c r="P145" i="12"/>
  <c r="BK145" i="12"/>
  <c r="J145" i="12"/>
  <c r="BF145" i="12"/>
  <c r="BI144" i="12"/>
  <c r="BH144" i="12"/>
  <c r="BG144" i="12"/>
  <c r="BE144" i="12"/>
  <c r="T144" i="12"/>
  <c r="R144" i="12"/>
  <c r="P144" i="12"/>
  <c r="BK144" i="12"/>
  <c r="J144" i="12"/>
  <c r="BF144" i="12" s="1"/>
  <c r="BI143" i="12"/>
  <c r="BH143" i="12"/>
  <c r="BG143" i="12"/>
  <c r="BE143" i="12"/>
  <c r="T143" i="12"/>
  <c r="R143" i="12"/>
  <c r="P143" i="12"/>
  <c r="BK143" i="12"/>
  <c r="J143" i="12"/>
  <c r="BF143" i="12"/>
  <c r="BI142" i="12"/>
  <c r="BH142" i="12"/>
  <c r="BG142" i="12"/>
  <c r="BE142" i="12"/>
  <c r="T142" i="12"/>
  <c r="R142" i="12"/>
  <c r="P142" i="12"/>
  <c r="BK142" i="12"/>
  <c r="J142" i="12"/>
  <c r="BF142" i="12" s="1"/>
  <c r="BI141" i="12"/>
  <c r="BH141" i="12"/>
  <c r="BG141" i="12"/>
  <c r="BE141" i="12"/>
  <c r="T141" i="12"/>
  <c r="R141" i="12"/>
  <c r="P141" i="12"/>
  <c r="BK141" i="12"/>
  <c r="J141" i="12"/>
  <c r="BF141" i="12"/>
  <c r="BI140" i="12"/>
  <c r="BH140" i="12"/>
  <c r="BG140" i="12"/>
  <c r="BE140" i="12"/>
  <c r="T140" i="12"/>
  <c r="R140" i="12"/>
  <c r="P140" i="12"/>
  <c r="BK140" i="12"/>
  <c r="BK138" i="12" s="1"/>
  <c r="J140" i="12"/>
  <c r="BF140" i="12" s="1"/>
  <c r="BI139" i="12"/>
  <c r="BH139" i="12"/>
  <c r="BG139" i="12"/>
  <c r="BE139" i="12"/>
  <c r="T139" i="12"/>
  <c r="R139" i="12"/>
  <c r="P139" i="12"/>
  <c r="BK139" i="12"/>
  <c r="J139" i="12"/>
  <c r="BF139" i="12" s="1"/>
  <c r="J133" i="12"/>
  <c r="J132" i="12"/>
  <c r="F132" i="12"/>
  <c r="F130" i="12"/>
  <c r="E128" i="12"/>
  <c r="J96" i="12"/>
  <c r="J95" i="12"/>
  <c r="F95" i="12"/>
  <c r="F93" i="12"/>
  <c r="E91" i="12"/>
  <c r="J22" i="12"/>
  <c r="E22" i="12"/>
  <c r="J21" i="12"/>
  <c r="J16" i="12"/>
  <c r="E7" i="12"/>
  <c r="E85" i="12" s="1"/>
  <c r="E122" i="12"/>
  <c r="J39" i="11"/>
  <c r="J38" i="11"/>
  <c r="AY106" i="1"/>
  <c r="J37" i="11"/>
  <c r="AX106" i="1"/>
  <c r="BI181" i="11"/>
  <c r="BH181" i="11"/>
  <c r="BG181" i="11"/>
  <c r="BE181" i="11"/>
  <c r="T181" i="11"/>
  <c r="R181" i="11"/>
  <c r="P181" i="11"/>
  <c r="BK181" i="11"/>
  <c r="J181" i="11"/>
  <c r="BF181" i="11"/>
  <c r="BI180" i="11"/>
  <c r="BH180" i="11"/>
  <c r="BG180" i="11"/>
  <c r="BE180" i="11"/>
  <c r="T180" i="11"/>
  <c r="R180" i="11"/>
  <c r="P180" i="11"/>
  <c r="BK180" i="11"/>
  <c r="J180" i="11"/>
  <c r="BF180" i="11"/>
  <c r="BI179" i="11"/>
  <c r="BH179" i="11"/>
  <c r="BG179" i="11"/>
  <c r="BE179" i="11"/>
  <c r="T179" i="11"/>
  <c r="R179" i="11"/>
  <c r="P179" i="11"/>
  <c r="BK179" i="11"/>
  <c r="J179" i="11"/>
  <c r="BF179" i="11"/>
  <c r="BI178" i="11"/>
  <c r="BH178" i="11"/>
  <c r="BG178" i="11"/>
  <c r="BE178" i="11"/>
  <c r="T178" i="11"/>
  <c r="R178" i="11"/>
  <c r="P178" i="11"/>
  <c r="BK178" i="11"/>
  <c r="J178" i="11"/>
  <c r="BF178" i="11"/>
  <c r="BI177" i="11"/>
  <c r="BH177" i="11"/>
  <c r="BG177" i="11"/>
  <c r="BE177" i="11"/>
  <c r="T177" i="11"/>
  <c r="R177" i="11"/>
  <c r="P177" i="11"/>
  <c r="BK177" i="11"/>
  <c r="J177" i="11"/>
  <c r="BF177" i="11"/>
  <c r="BI176" i="11"/>
  <c r="BH176" i="11"/>
  <c r="BG176" i="11"/>
  <c r="BE176" i="11"/>
  <c r="T176" i="11"/>
  <c r="R176" i="11"/>
  <c r="P176" i="11"/>
  <c r="BK176" i="11"/>
  <c r="J176" i="11"/>
  <c r="BF176" i="11"/>
  <c r="BI175" i="11"/>
  <c r="BH175" i="11"/>
  <c r="BG175" i="11"/>
  <c r="BE175" i="11"/>
  <c r="T175" i="11"/>
  <c r="R175" i="11"/>
  <c r="P175" i="11"/>
  <c r="BK175" i="11"/>
  <c r="J175" i="11"/>
  <c r="BF175" i="11"/>
  <c r="BI174" i="11"/>
  <c r="BH174" i="11"/>
  <c r="BG174" i="11"/>
  <c r="BE174" i="11"/>
  <c r="T174" i="11"/>
  <c r="R174" i="11"/>
  <c r="P174" i="11"/>
  <c r="BK174" i="11"/>
  <c r="J174" i="11"/>
  <c r="BF174" i="11"/>
  <c r="BI173" i="11"/>
  <c r="BH173" i="11"/>
  <c r="BG173" i="11"/>
  <c r="BE173" i="11"/>
  <c r="T173" i="11"/>
  <c r="R173" i="11"/>
  <c r="P173" i="11"/>
  <c r="BK173" i="11"/>
  <c r="J173" i="11"/>
  <c r="BF173" i="11"/>
  <c r="BI172" i="11"/>
  <c r="BH172" i="11"/>
  <c r="BG172" i="11"/>
  <c r="BE172" i="11"/>
  <c r="T172" i="11"/>
  <c r="R172" i="11"/>
  <c r="P172" i="11"/>
  <c r="BK172" i="11"/>
  <c r="J172" i="11"/>
  <c r="BF172" i="11"/>
  <c r="BI171" i="11"/>
  <c r="BH171" i="11"/>
  <c r="BG171" i="11"/>
  <c r="BE171" i="11"/>
  <c r="T171" i="11"/>
  <c r="R171" i="11"/>
  <c r="P171" i="11"/>
  <c r="BK171" i="11"/>
  <c r="J171" i="11"/>
  <c r="BF171" i="11"/>
  <c r="BI170" i="11"/>
  <c r="BH170" i="11"/>
  <c r="BG170" i="11"/>
  <c r="BE170" i="11"/>
  <c r="T170" i="11"/>
  <c r="R170" i="11"/>
  <c r="P170" i="11"/>
  <c r="BK170" i="11"/>
  <c r="J170" i="11"/>
  <c r="BF170" i="11"/>
  <c r="BI169" i="11"/>
  <c r="BH169" i="11"/>
  <c r="BG169" i="11"/>
  <c r="BE169" i="11"/>
  <c r="T169" i="11"/>
  <c r="R169" i="11"/>
  <c r="P169" i="11"/>
  <c r="BK169" i="11"/>
  <c r="J169" i="11"/>
  <c r="BF169" i="11"/>
  <c r="BI168" i="11"/>
  <c r="BH168" i="11"/>
  <c r="BG168" i="11"/>
  <c r="BE168" i="11"/>
  <c r="T168" i="11"/>
  <c r="R168" i="11"/>
  <c r="P168" i="11"/>
  <c r="BK168" i="11"/>
  <c r="J168" i="11"/>
  <c r="BF168" i="11"/>
  <c r="BI167" i="11"/>
  <c r="BH167" i="11"/>
  <c r="BG167" i="11"/>
  <c r="BE167" i="11"/>
  <c r="T167" i="11"/>
  <c r="R167" i="11"/>
  <c r="P167" i="11"/>
  <c r="BK167" i="11"/>
  <c r="J167" i="11"/>
  <c r="BF167" i="11"/>
  <c r="BI166" i="11"/>
  <c r="BH166" i="11"/>
  <c r="BG166" i="11"/>
  <c r="BE166" i="11"/>
  <c r="T166" i="11"/>
  <c r="R166" i="11"/>
  <c r="P166" i="11"/>
  <c r="BK166" i="11"/>
  <c r="J166" i="11"/>
  <c r="BF166" i="11"/>
  <c r="BI165" i="11"/>
  <c r="BH165" i="11"/>
  <c r="BG165" i="11"/>
  <c r="BE165" i="11"/>
  <c r="T165" i="11"/>
  <c r="R165" i="11"/>
  <c r="P165" i="11"/>
  <c r="BK165" i="11"/>
  <c r="J165" i="11"/>
  <c r="BF165" i="11"/>
  <c r="BI164" i="11"/>
  <c r="BH164" i="11"/>
  <c r="BG164" i="11"/>
  <c r="BE164" i="11"/>
  <c r="T164" i="11"/>
  <c r="R164" i="11"/>
  <c r="P164" i="11"/>
  <c r="BK164" i="11"/>
  <c r="J164" i="11"/>
  <c r="BF164" i="11"/>
  <c r="BI163" i="11"/>
  <c r="BH163" i="11"/>
  <c r="BG163" i="11"/>
  <c r="BE163" i="11"/>
  <c r="T163" i="11"/>
  <c r="R163" i="11"/>
  <c r="P163" i="11"/>
  <c r="BK163" i="11"/>
  <c r="J163" i="11"/>
  <c r="BF163" i="11"/>
  <c r="BI162" i="11"/>
  <c r="BH162" i="11"/>
  <c r="BG162" i="11"/>
  <c r="BE162" i="11"/>
  <c r="T162" i="11"/>
  <c r="R162" i="11"/>
  <c r="P162" i="11"/>
  <c r="BK162" i="11"/>
  <c r="J162" i="11"/>
  <c r="BF162" i="11"/>
  <c r="BI161" i="11"/>
  <c r="BH161" i="11"/>
  <c r="BG161" i="11"/>
  <c r="BE161" i="11"/>
  <c r="T161" i="11"/>
  <c r="R161" i="11"/>
  <c r="P161" i="11"/>
  <c r="BK161" i="11"/>
  <c r="J161" i="11"/>
  <c r="BF161" i="11"/>
  <c r="BI160" i="11"/>
  <c r="BH160" i="11"/>
  <c r="BG160" i="11"/>
  <c r="BE160" i="11"/>
  <c r="T160" i="11"/>
  <c r="R160" i="11"/>
  <c r="P160" i="11"/>
  <c r="BK160" i="11"/>
  <c r="J160" i="11"/>
  <c r="BF160" i="11"/>
  <c r="BI159" i="11"/>
  <c r="BH159" i="11"/>
  <c r="BG159" i="11"/>
  <c r="BE159" i="11"/>
  <c r="T159" i="11"/>
  <c r="R159" i="11"/>
  <c r="P159" i="11"/>
  <c r="BK159" i="11"/>
  <c r="J159" i="11"/>
  <c r="BF159" i="11"/>
  <c r="BI158" i="11"/>
  <c r="BH158" i="11"/>
  <c r="BG158" i="11"/>
  <c r="BE158" i="11"/>
  <c r="T158" i="11"/>
  <c r="R158" i="11"/>
  <c r="P158" i="11"/>
  <c r="BK158" i="11"/>
  <c r="J158" i="11"/>
  <c r="BF158" i="11"/>
  <c r="BI157" i="11"/>
  <c r="BH157" i="11"/>
  <c r="BG157" i="11"/>
  <c r="BE157" i="11"/>
  <c r="T157" i="11"/>
  <c r="R157" i="11"/>
  <c r="P157" i="11"/>
  <c r="BK157" i="11"/>
  <c r="J157" i="11"/>
  <c r="BF157" i="11"/>
  <c r="BI156" i="11"/>
  <c r="BH156" i="11"/>
  <c r="BG156" i="11"/>
  <c r="BE156" i="11"/>
  <c r="T156" i="11"/>
  <c r="T154" i="11" s="1"/>
  <c r="R156" i="11"/>
  <c r="P156" i="11"/>
  <c r="BK156" i="11"/>
  <c r="J156" i="11"/>
  <c r="BF156" i="11"/>
  <c r="BI155" i="11"/>
  <c r="BH155" i="11"/>
  <c r="BG155" i="11"/>
  <c r="BE155" i="11"/>
  <c r="T155" i="11"/>
  <c r="R155" i="11"/>
  <c r="P155" i="11"/>
  <c r="P154" i="11" s="1"/>
  <c r="BK155" i="11"/>
  <c r="J155" i="11"/>
  <c r="BF155" i="11" s="1"/>
  <c r="BI153" i="11"/>
  <c r="BH153" i="11"/>
  <c r="BG153" i="11"/>
  <c r="BE153" i="11"/>
  <c r="T153" i="11"/>
  <c r="R153" i="11"/>
  <c r="P153" i="11"/>
  <c r="BK153" i="11"/>
  <c r="J153" i="11"/>
  <c r="BF153" i="11" s="1"/>
  <c r="BI152" i="11"/>
  <c r="BH152" i="11"/>
  <c r="BG152" i="11"/>
  <c r="BE152" i="11"/>
  <c r="T152" i="11"/>
  <c r="R152" i="11"/>
  <c r="P152" i="11"/>
  <c r="BK152" i="11"/>
  <c r="J152" i="11"/>
  <c r="BF152" i="11"/>
  <c r="BI151" i="11"/>
  <c r="BH151" i="11"/>
  <c r="BG151" i="11"/>
  <c r="BE151" i="11"/>
  <c r="T151" i="11"/>
  <c r="R151" i="11"/>
  <c r="P151" i="11"/>
  <c r="BK151" i="11"/>
  <c r="J151" i="11"/>
  <c r="BF151" i="11" s="1"/>
  <c r="BI150" i="11"/>
  <c r="BH150" i="11"/>
  <c r="BG150" i="11"/>
  <c r="BE150" i="11"/>
  <c r="T150" i="11"/>
  <c r="R150" i="11"/>
  <c r="P150" i="11"/>
  <c r="BK150" i="11"/>
  <c r="J150" i="11"/>
  <c r="BF150" i="1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/>
  <c r="BI147" i="11"/>
  <c r="BH147" i="11"/>
  <c r="BG147" i="11"/>
  <c r="BE147" i="11"/>
  <c r="T147" i="11"/>
  <c r="R147" i="11"/>
  <c r="P147" i="11"/>
  <c r="BK147" i="11"/>
  <c r="J147" i="11"/>
  <c r="BF147" i="11" s="1"/>
  <c r="BI146" i="11"/>
  <c r="BH146" i="11"/>
  <c r="BG146" i="11"/>
  <c r="BE146" i="11"/>
  <c r="T146" i="11"/>
  <c r="R146" i="11"/>
  <c r="P146" i="11"/>
  <c r="BK146" i="11"/>
  <c r="J146" i="11"/>
  <c r="BF146" i="1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/>
  <c r="BI143" i="11"/>
  <c r="BH143" i="11"/>
  <c r="BG143" i="11"/>
  <c r="BE143" i="11"/>
  <c r="T143" i="11"/>
  <c r="R143" i="11"/>
  <c r="P143" i="11"/>
  <c r="BK143" i="11"/>
  <c r="J143" i="11"/>
  <c r="BF143" i="11" s="1"/>
  <c r="BI142" i="11"/>
  <c r="BH142" i="11"/>
  <c r="BG142" i="11"/>
  <c r="BE142" i="11"/>
  <c r="T142" i="11"/>
  <c r="R142" i="11"/>
  <c r="P142" i="11"/>
  <c r="BK142" i="11"/>
  <c r="J142" i="11"/>
  <c r="BF142" i="1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P138" i="11" s="1"/>
  <c r="BK140" i="11"/>
  <c r="J140" i="11"/>
  <c r="BF140" i="11"/>
  <c r="BI139" i="11"/>
  <c r="BH139" i="11"/>
  <c r="BG139" i="11"/>
  <c r="BE139" i="11"/>
  <c r="T139" i="11"/>
  <c r="R139" i="11"/>
  <c r="P139" i="11"/>
  <c r="BK139" i="11"/>
  <c r="J139" i="11"/>
  <c r="BF139" i="11" s="1"/>
  <c r="BI137" i="11"/>
  <c r="BH137" i="11"/>
  <c r="BG137" i="11"/>
  <c r="BE137" i="11"/>
  <c r="T137" i="11"/>
  <c r="R137" i="11"/>
  <c r="P137" i="11"/>
  <c r="BK137" i="11"/>
  <c r="J137" i="11"/>
  <c r="BF137" i="11"/>
  <c r="BI136" i="11"/>
  <c r="BH136" i="11"/>
  <c r="BG136" i="11"/>
  <c r="BE136" i="11"/>
  <c r="T136" i="1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BK135" i="11"/>
  <c r="J135" i="11"/>
  <c r="BF135" i="11"/>
  <c r="BI134" i="11"/>
  <c r="BH134" i="11"/>
  <c r="BG134" i="11"/>
  <c r="BE134" i="11"/>
  <c r="T134" i="11"/>
  <c r="R134" i="11"/>
  <c r="P134" i="11"/>
  <c r="BK134" i="11"/>
  <c r="J134" i="11"/>
  <c r="BF134" i="11" s="1"/>
  <c r="BI133" i="11"/>
  <c r="BH133" i="11"/>
  <c r="BG133" i="11"/>
  <c r="BE133" i="11"/>
  <c r="T133" i="11"/>
  <c r="R133" i="11"/>
  <c r="P133" i="11"/>
  <c r="BK133" i="11"/>
  <c r="J133" i="11"/>
  <c r="BF133" i="1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T128" i="11" s="1"/>
  <c r="R131" i="11"/>
  <c r="P131" i="11"/>
  <c r="BK131" i="11"/>
  <c r="J131" i="11"/>
  <c r="BF131" i="11"/>
  <c r="BI130" i="11"/>
  <c r="BH130" i="11"/>
  <c r="BG130" i="11"/>
  <c r="BE130" i="11"/>
  <c r="T130" i="11"/>
  <c r="R130" i="11"/>
  <c r="P130" i="11"/>
  <c r="P128" i="11" s="1"/>
  <c r="BK130" i="11"/>
  <c r="J130" i="11"/>
  <c r="BF130" i="11"/>
  <c r="BI129" i="11"/>
  <c r="F39" i="11"/>
  <c r="BD106" i="1" s="1"/>
  <c r="BH129" i="11"/>
  <c r="BG129" i="11"/>
  <c r="BE129" i="11"/>
  <c r="T129" i="11"/>
  <c r="R129" i="11"/>
  <c r="P129" i="11"/>
  <c r="BK129" i="11"/>
  <c r="J129" i="11"/>
  <c r="BF129" i="11"/>
  <c r="J122" i="11"/>
  <c r="J121" i="11"/>
  <c r="F121" i="11"/>
  <c r="F119" i="11"/>
  <c r="E117" i="11"/>
  <c r="J94" i="11"/>
  <c r="J93" i="11"/>
  <c r="F93" i="11"/>
  <c r="F91" i="11"/>
  <c r="E89" i="11"/>
  <c r="J20" i="11"/>
  <c r="E20" i="11"/>
  <c r="F122" i="11" s="1"/>
  <c r="F94" i="11"/>
  <c r="J19" i="11"/>
  <c r="J14" i="11"/>
  <c r="J119" i="11" s="1"/>
  <c r="E7" i="11"/>
  <c r="E85" i="11" s="1"/>
  <c r="E113" i="11"/>
  <c r="J39" i="10"/>
  <c r="J38" i="10"/>
  <c r="AY105" i="1"/>
  <c r="J37" i="10"/>
  <c r="AX105" i="1"/>
  <c r="BI140" i="10"/>
  <c r="BH140" i="10"/>
  <c r="BG140" i="10"/>
  <c r="BE140" i="10"/>
  <c r="T140" i="10"/>
  <c r="R140" i="10"/>
  <c r="P140" i="10"/>
  <c r="BK140" i="10"/>
  <c r="J140" i="10"/>
  <c r="BF140" i="10"/>
  <c r="BI139" i="10"/>
  <c r="BH139" i="10"/>
  <c r="BG139" i="10"/>
  <c r="BE139" i="10"/>
  <c r="T139" i="10"/>
  <c r="R139" i="10"/>
  <c r="P139" i="10"/>
  <c r="BK139" i="10"/>
  <c r="J139" i="10"/>
  <c r="BF139" i="10"/>
  <c r="BI138" i="10"/>
  <c r="BH138" i="10"/>
  <c r="BG138" i="10"/>
  <c r="BE138" i="10"/>
  <c r="T138" i="10"/>
  <c r="R138" i="10"/>
  <c r="R135" i="10" s="1"/>
  <c r="P138" i="10"/>
  <c r="BK138" i="10"/>
  <c r="J138" i="10"/>
  <c r="BF138" i="10"/>
  <c r="BI137" i="10"/>
  <c r="BH137" i="10"/>
  <c r="BG137" i="10"/>
  <c r="BE137" i="10"/>
  <c r="T137" i="10"/>
  <c r="R137" i="10"/>
  <c r="P137" i="10"/>
  <c r="BK137" i="10"/>
  <c r="BK135" i="10" s="1"/>
  <c r="J135" i="10" s="1"/>
  <c r="J101" i="10" s="1"/>
  <c r="J137" i="10"/>
  <c r="BF137" i="10"/>
  <c r="BI136" i="10"/>
  <c r="BH136" i="10"/>
  <c r="BG136" i="10"/>
  <c r="BE136" i="10"/>
  <c r="T136" i="10"/>
  <c r="T135" i="10"/>
  <c r="R136" i="10"/>
  <c r="P136" i="10"/>
  <c r="P135" i="10"/>
  <c r="BK136" i="10"/>
  <c r="J136" i="10"/>
  <c r="BF136" i="10" s="1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/>
  <c r="BI132" i="10"/>
  <c r="BH132" i="10"/>
  <c r="BG132" i="10"/>
  <c r="BE132" i="10"/>
  <c r="T132" i="10"/>
  <c r="R132" i="10"/>
  <c r="P132" i="10"/>
  <c r="BK132" i="10"/>
  <c r="J132" i="10"/>
  <c r="BF132" i="10" s="1"/>
  <c r="BI131" i="10"/>
  <c r="BH131" i="10"/>
  <c r="BG131" i="10"/>
  <c r="BE131" i="10"/>
  <c r="T131" i="10"/>
  <c r="R131" i="10"/>
  <c r="P131" i="10"/>
  <c r="BK131" i="10"/>
  <c r="J131" i="10"/>
  <c r="BF131" i="10"/>
  <c r="BI130" i="10"/>
  <c r="BH130" i="10"/>
  <c r="BG130" i="10"/>
  <c r="BE130" i="10"/>
  <c r="T130" i="10"/>
  <c r="R130" i="10"/>
  <c r="P130" i="10"/>
  <c r="BK130" i="10"/>
  <c r="J130" i="10"/>
  <c r="BF130" i="10" s="1"/>
  <c r="BI129" i="10"/>
  <c r="BH129" i="10"/>
  <c r="BG129" i="10"/>
  <c r="BE129" i="10"/>
  <c r="T129" i="10"/>
  <c r="R129" i="10"/>
  <c r="P129" i="10"/>
  <c r="BK129" i="10"/>
  <c r="J129" i="10"/>
  <c r="BF129" i="10"/>
  <c r="BI128" i="10"/>
  <c r="BH128" i="10"/>
  <c r="BG128" i="10"/>
  <c r="BE128" i="10"/>
  <c r="T128" i="10"/>
  <c r="R128" i="10"/>
  <c r="P128" i="10"/>
  <c r="BK128" i="10"/>
  <c r="J128" i="10"/>
  <c r="BF128" i="10" s="1"/>
  <c r="BI127" i="10"/>
  <c r="BH127" i="10"/>
  <c r="BG127" i="10"/>
  <c r="BE127" i="10"/>
  <c r="T127" i="10"/>
  <c r="R127" i="10"/>
  <c r="P127" i="10"/>
  <c r="BK127" i="10"/>
  <c r="J127" i="10"/>
  <c r="BF127" i="10"/>
  <c r="BI126" i="10"/>
  <c r="BH126" i="10"/>
  <c r="BG126" i="10"/>
  <c r="F37" i="10"/>
  <c r="BB105" i="1" s="1"/>
  <c r="BE126" i="10"/>
  <c r="T126" i="10"/>
  <c r="R126" i="10"/>
  <c r="P126" i="10"/>
  <c r="P125" i="10" s="1"/>
  <c r="P124" i="10" s="1"/>
  <c r="P123" i="10" s="1"/>
  <c r="AU105" i="1" s="1"/>
  <c r="BK126" i="10"/>
  <c r="BK125" i="10" s="1"/>
  <c r="J126" i="10"/>
  <c r="BF126" i="10" s="1"/>
  <c r="J120" i="10"/>
  <c r="J119" i="10"/>
  <c r="F119" i="10"/>
  <c r="F117" i="10"/>
  <c r="E115" i="10"/>
  <c r="J94" i="10"/>
  <c r="J93" i="10"/>
  <c r="F93" i="10"/>
  <c r="F91" i="10"/>
  <c r="E89" i="10"/>
  <c r="J20" i="10"/>
  <c r="E20" i="10"/>
  <c r="J19" i="10"/>
  <c r="J14" i="10"/>
  <c r="J117" i="10" s="1"/>
  <c r="E7" i="10"/>
  <c r="E111" i="10" s="1"/>
  <c r="E85" i="10"/>
  <c r="J39" i="9"/>
  <c r="J38" i="9"/>
  <c r="AY104" i="1" s="1"/>
  <c r="J37" i="9"/>
  <c r="AX104" i="1"/>
  <c r="BI156" i="9"/>
  <c r="BH156" i="9"/>
  <c r="BG156" i="9"/>
  <c r="BE156" i="9"/>
  <c r="T156" i="9"/>
  <c r="T155" i="9" s="1"/>
  <c r="R156" i="9"/>
  <c r="R155" i="9"/>
  <c r="P156" i="9"/>
  <c r="P155" i="9" s="1"/>
  <c r="BK156" i="9"/>
  <c r="BK155" i="9"/>
  <c r="J155" i="9" s="1"/>
  <c r="J101" i="9" s="1"/>
  <c r="J156" i="9"/>
  <c r="BF156" i="9" s="1"/>
  <c r="BI154" i="9"/>
  <c r="BH154" i="9"/>
  <c r="BG154" i="9"/>
  <c r="BE154" i="9"/>
  <c r="T154" i="9"/>
  <c r="R154" i="9"/>
  <c r="P154" i="9"/>
  <c r="BK154" i="9"/>
  <c r="J154" i="9"/>
  <c r="BF154" i="9"/>
  <c r="BI153" i="9"/>
  <c r="BH153" i="9"/>
  <c r="BG153" i="9"/>
  <c r="BE153" i="9"/>
  <c r="T153" i="9"/>
  <c r="R153" i="9"/>
  <c r="P153" i="9"/>
  <c r="BK153" i="9"/>
  <c r="J153" i="9"/>
  <c r="BF153" i="9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J151" i="9"/>
  <c r="BF151" i="9"/>
  <c r="BI150" i="9"/>
  <c r="BH150" i="9"/>
  <c r="BG150" i="9"/>
  <c r="BE150" i="9"/>
  <c r="T150" i="9"/>
  <c r="R150" i="9"/>
  <c r="P150" i="9"/>
  <c r="BK150" i="9"/>
  <c r="J150" i="9"/>
  <c r="BF150" i="9"/>
  <c r="BI149" i="9"/>
  <c r="BH149" i="9"/>
  <c r="BG149" i="9"/>
  <c r="BE149" i="9"/>
  <c r="T149" i="9"/>
  <c r="R149" i="9"/>
  <c r="P149" i="9"/>
  <c r="BK149" i="9"/>
  <c r="J149" i="9"/>
  <c r="BF149" i="9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R147" i="9"/>
  <c r="P147" i="9"/>
  <c r="BK147" i="9"/>
  <c r="J147" i="9"/>
  <c r="BF147" i="9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R145" i="9"/>
  <c r="P145" i="9"/>
  <c r="BK145" i="9"/>
  <c r="J145" i="9"/>
  <c r="BF145" i="9"/>
  <c r="BI144" i="9"/>
  <c r="BH144" i="9"/>
  <c r="BG144" i="9"/>
  <c r="BE144" i="9"/>
  <c r="T144" i="9"/>
  <c r="R144" i="9"/>
  <c r="P144" i="9"/>
  <c r="BK144" i="9"/>
  <c r="J144" i="9"/>
  <c r="BF144" i="9"/>
  <c r="BI143" i="9"/>
  <c r="BH143" i="9"/>
  <c r="BG143" i="9"/>
  <c r="BE143" i="9"/>
  <c r="T143" i="9"/>
  <c r="R143" i="9"/>
  <c r="P143" i="9"/>
  <c r="BK143" i="9"/>
  <c r="J143" i="9"/>
  <c r="BF143" i="9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J141" i="9"/>
  <c r="BF141" i="9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/>
  <c r="BI136" i="9"/>
  <c r="BH136" i="9"/>
  <c r="BG136" i="9"/>
  <c r="BE136" i="9"/>
  <c r="T136" i="9"/>
  <c r="R136" i="9"/>
  <c r="P136" i="9"/>
  <c r="BK136" i="9"/>
  <c r="J136" i="9"/>
  <c r="BF136" i="9"/>
  <c r="BI135" i="9"/>
  <c r="BH135" i="9"/>
  <c r="BG135" i="9"/>
  <c r="BE135" i="9"/>
  <c r="T135" i="9"/>
  <c r="R135" i="9"/>
  <c r="P135" i="9"/>
  <c r="BK135" i="9"/>
  <c r="J135" i="9"/>
  <c r="BF135" i="9"/>
  <c r="BI134" i="9"/>
  <c r="BH134" i="9"/>
  <c r="BG134" i="9"/>
  <c r="BE134" i="9"/>
  <c r="T134" i="9"/>
  <c r="R134" i="9"/>
  <c r="P134" i="9"/>
  <c r="BK134" i="9"/>
  <c r="J134" i="9"/>
  <c r="BF134" i="9"/>
  <c r="BI133" i="9"/>
  <c r="BH133" i="9"/>
  <c r="BG133" i="9"/>
  <c r="BE133" i="9"/>
  <c r="T133" i="9"/>
  <c r="R133" i="9"/>
  <c r="P133" i="9"/>
  <c r="BK133" i="9"/>
  <c r="J133" i="9"/>
  <c r="BF133" i="9"/>
  <c r="BI132" i="9"/>
  <c r="BH132" i="9"/>
  <c r="BG132" i="9"/>
  <c r="BE132" i="9"/>
  <c r="T132" i="9"/>
  <c r="R132" i="9"/>
  <c r="P132" i="9"/>
  <c r="BK132" i="9"/>
  <c r="J132" i="9"/>
  <c r="BF132" i="9"/>
  <c r="BI131" i="9"/>
  <c r="BH131" i="9"/>
  <c r="BG131" i="9"/>
  <c r="BE131" i="9"/>
  <c r="T131" i="9"/>
  <c r="R131" i="9"/>
  <c r="P131" i="9"/>
  <c r="BK131" i="9"/>
  <c r="J131" i="9"/>
  <c r="BF131" i="9"/>
  <c r="BI130" i="9"/>
  <c r="BH130" i="9"/>
  <c r="BG130" i="9"/>
  <c r="BE130" i="9"/>
  <c r="T130" i="9"/>
  <c r="R130" i="9"/>
  <c r="P130" i="9"/>
  <c r="BK130" i="9"/>
  <c r="J130" i="9"/>
  <c r="BF130" i="9"/>
  <c r="BI129" i="9"/>
  <c r="BH129" i="9"/>
  <c r="BG129" i="9"/>
  <c r="BE129" i="9"/>
  <c r="T129" i="9"/>
  <c r="R129" i="9"/>
  <c r="P129" i="9"/>
  <c r="BK129" i="9"/>
  <c r="J129" i="9"/>
  <c r="BF129" i="9"/>
  <c r="BI128" i="9"/>
  <c r="BH128" i="9"/>
  <c r="BG128" i="9"/>
  <c r="BE128" i="9"/>
  <c r="T128" i="9"/>
  <c r="T125" i="9" s="1"/>
  <c r="R128" i="9"/>
  <c r="P128" i="9"/>
  <c r="BK128" i="9"/>
  <c r="J128" i="9"/>
  <c r="BF128" i="9"/>
  <c r="BI127" i="9"/>
  <c r="BH127" i="9"/>
  <c r="BG127" i="9"/>
  <c r="BE127" i="9"/>
  <c r="T127" i="9"/>
  <c r="R127" i="9"/>
  <c r="P127" i="9"/>
  <c r="BK127" i="9"/>
  <c r="J127" i="9"/>
  <c r="BF127" i="9"/>
  <c r="BI126" i="9"/>
  <c r="F39" i="9"/>
  <c r="BD104" i="1" s="1"/>
  <c r="BH126" i="9"/>
  <c r="BG126" i="9"/>
  <c r="F37" i="9"/>
  <c r="BB104" i="1" s="1"/>
  <c r="BE126" i="9"/>
  <c r="T126" i="9"/>
  <c r="R126" i="9"/>
  <c r="P126" i="9"/>
  <c r="P125" i="9" s="1"/>
  <c r="P124" i="9" s="1"/>
  <c r="P123" i="9" s="1"/>
  <c r="AU104" i="1" s="1"/>
  <c r="BK126" i="9"/>
  <c r="J126" i="9"/>
  <c r="BF126" i="9" s="1"/>
  <c r="J120" i="9"/>
  <c r="J119" i="9"/>
  <c r="F119" i="9"/>
  <c r="F117" i="9"/>
  <c r="E115" i="9"/>
  <c r="J94" i="9"/>
  <c r="J93" i="9"/>
  <c r="F93" i="9"/>
  <c r="F91" i="9"/>
  <c r="E89" i="9"/>
  <c r="J20" i="9"/>
  <c r="E20" i="9"/>
  <c r="F120" i="9" s="1"/>
  <c r="F94" i="9"/>
  <c r="J19" i="9"/>
  <c r="J14" i="9"/>
  <c r="J117" i="9" s="1"/>
  <c r="J91" i="9"/>
  <c r="E7" i="9"/>
  <c r="J39" i="8"/>
  <c r="J38" i="8"/>
  <c r="AY103" i="1" s="1"/>
  <c r="J37" i="8"/>
  <c r="AX103" i="1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T172" i="8"/>
  <c r="T171" i="8" s="1"/>
  <c r="R173" i="8"/>
  <c r="R172" i="8" s="1"/>
  <c r="R171" i="8" s="1"/>
  <c r="P173" i="8"/>
  <c r="P172" i="8"/>
  <c r="P171" i="8" s="1"/>
  <c r="BK173" i="8"/>
  <c r="J173" i="8"/>
  <c r="BF173" i="8"/>
  <c r="BI170" i="8"/>
  <c r="BH170" i="8"/>
  <c r="BG170" i="8"/>
  <c r="BE170" i="8"/>
  <c r="T170" i="8"/>
  <c r="T169" i="8" s="1"/>
  <c r="R170" i="8"/>
  <c r="R169" i="8"/>
  <c r="P170" i="8"/>
  <c r="P169" i="8" s="1"/>
  <c r="BK170" i="8"/>
  <c r="BK169" i="8"/>
  <c r="J169" i="8" s="1"/>
  <c r="J170" i="8"/>
  <c r="BF170" i="8" s="1"/>
  <c r="J109" i="8"/>
  <c r="BI168" i="8"/>
  <c r="BH168" i="8"/>
  <c r="BG168" i="8"/>
  <c r="BE168" i="8"/>
  <c r="T168" i="8"/>
  <c r="R168" i="8"/>
  <c r="P168" i="8"/>
  <c r="BK168" i="8"/>
  <c r="BF168" i="8"/>
  <c r="BI167" i="8"/>
  <c r="BH167" i="8"/>
  <c r="BG167" i="8"/>
  <c r="BE167" i="8"/>
  <c r="T167" i="8"/>
  <c r="R167" i="8"/>
  <c r="P167" i="8"/>
  <c r="BK167" i="8"/>
  <c r="J167" i="8"/>
  <c r="BF167" i="8" s="1"/>
  <c r="BI166" i="8"/>
  <c r="BH166" i="8"/>
  <c r="BG166" i="8"/>
  <c r="BE166" i="8"/>
  <c r="T166" i="8"/>
  <c r="R166" i="8"/>
  <c r="P166" i="8"/>
  <c r="BK166" i="8"/>
  <c r="J166" i="8"/>
  <c r="BF166" i="8"/>
  <c r="BI165" i="8"/>
  <c r="BH165" i="8"/>
  <c r="BG165" i="8"/>
  <c r="BE165" i="8"/>
  <c r="T165" i="8"/>
  <c r="T164" i="8" s="1"/>
  <c r="R165" i="8"/>
  <c r="P165" i="8"/>
  <c r="P164" i="8"/>
  <c r="BK165" i="8"/>
  <c r="J165" i="8"/>
  <c r="BF165" i="8" s="1"/>
  <c r="BI163" i="8"/>
  <c r="BH163" i="8"/>
  <c r="BG163" i="8"/>
  <c r="BE163" i="8"/>
  <c r="T163" i="8"/>
  <c r="R163" i="8"/>
  <c r="P163" i="8"/>
  <c r="BK163" i="8"/>
  <c r="J163" i="8"/>
  <c r="BF163" i="8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/>
  <c r="BI160" i="8"/>
  <c r="BH160" i="8"/>
  <c r="BG160" i="8"/>
  <c r="BE160" i="8"/>
  <c r="T160" i="8"/>
  <c r="T158" i="8" s="1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P158" i="8" s="1"/>
  <c r="BK159" i="8"/>
  <c r="J159" i="8"/>
  <c r="BF159" i="8" s="1"/>
  <c r="BI157" i="8"/>
  <c r="BH157" i="8"/>
  <c r="BG157" i="8"/>
  <c r="BE157" i="8"/>
  <c r="T157" i="8"/>
  <c r="R157" i="8"/>
  <c r="P157" i="8"/>
  <c r="P154" i="8" s="1"/>
  <c r="BK157" i="8"/>
  <c r="J157" i="8"/>
  <c r="BF157" i="8"/>
  <c r="BI156" i="8"/>
  <c r="BH156" i="8"/>
  <c r="BG156" i="8"/>
  <c r="BE156" i="8"/>
  <c r="T156" i="8"/>
  <c r="T154" i="8" s="1"/>
  <c r="R156" i="8"/>
  <c r="P156" i="8"/>
  <c r="BK156" i="8"/>
  <c r="J156" i="8"/>
  <c r="BF156" i="8" s="1"/>
  <c r="BI155" i="8"/>
  <c r="BH155" i="8"/>
  <c r="BG155" i="8"/>
  <c r="BE155" i="8"/>
  <c r="T155" i="8"/>
  <c r="R155" i="8"/>
  <c r="R154" i="8" s="1"/>
  <c r="P155" i="8"/>
  <c r="BK155" i="8"/>
  <c r="BK154" i="8" s="1"/>
  <c r="J155" i="8"/>
  <c r="BF155" i="8" s="1"/>
  <c r="BI152" i="8"/>
  <c r="BH152" i="8"/>
  <c r="BG152" i="8"/>
  <c r="BE152" i="8"/>
  <c r="T152" i="8"/>
  <c r="T151" i="8"/>
  <c r="R152" i="8"/>
  <c r="R151" i="8" s="1"/>
  <c r="P152" i="8"/>
  <c r="P151" i="8"/>
  <c r="BK152" i="8"/>
  <c r="BK151" i="8" s="1"/>
  <c r="J151" i="8" s="1"/>
  <c r="J152" i="8"/>
  <c r="BF152" i="8" s="1"/>
  <c r="J104" i="8"/>
  <c r="BI150" i="8"/>
  <c r="BH150" i="8"/>
  <c r="BG150" i="8"/>
  <c r="BE150" i="8"/>
  <c r="T150" i="8"/>
  <c r="T148" i="8" s="1"/>
  <c r="R150" i="8"/>
  <c r="P150" i="8"/>
  <c r="BK150" i="8"/>
  <c r="BK148" i="8" s="1"/>
  <c r="J148" i="8" s="1"/>
  <c r="J103" i="8" s="1"/>
  <c r="J150" i="8"/>
  <c r="BF150" i="8" s="1"/>
  <c r="BI149" i="8"/>
  <c r="BH149" i="8"/>
  <c r="BG149" i="8"/>
  <c r="BE149" i="8"/>
  <c r="T149" i="8"/>
  <c r="R149" i="8"/>
  <c r="R148" i="8" s="1"/>
  <c r="P149" i="8"/>
  <c r="P148" i="8"/>
  <c r="BK149" i="8"/>
  <c r="J149" i="8"/>
  <c r="BF149" i="8" s="1"/>
  <c r="BI147" i="8"/>
  <c r="BH147" i="8"/>
  <c r="BG147" i="8"/>
  <c r="BE147" i="8"/>
  <c r="T147" i="8"/>
  <c r="R147" i="8"/>
  <c r="P147" i="8"/>
  <c r="BK147" i="8"/>
  <c r="J147" i="8"/>
  <c r="BF147" i="8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/>
  <c r="BI144" i="8"/>
  <c r="BH144" i="8"/>
  <c r="BG144" i="8"/>
  <c r="BE144" i="8"/>
  <c r="T144" i="8"/>
  <c r="R144" i="8"/>
  <c r="P144" i="8"/>
  <c r="P143" i="8" s="1"/>
  <c r="BK144" i="8"/>
  <c r="J144" i="8"/>
  <c r="BF144" i="8" s="1"/>
  <c r="BI142" i="8"/>
  <c r="BH142" i="8"/>
  <c r="BG142" i="8"/>
  <c r="BE142" i="8"/>
  <c r="T142" i="8"/>
  <c r="T141" i="8" s="1"/>
  <c r="R142" i="8"/>
  <c r="R141" i="8"/>
  <c r="P142" i="8"/>
  <c r="P141" i="8" s="1"/>
  <c r="BK142" i="8"/>
  <c r="BK141" i="8"/>
  <c r="J141" i="8" s="1"/>
  <c r="J101" i="8" s="1"/>
  <c r="J142" i="8"/>
  <c r="BF142" i="8" s="1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T135" i="8" s="1"/>
  <c r="R137" i="8"/>
  <c r="R135" i="8" s="1"/>
  <c r="P137" i="8"/>
  <c r="BK137" i="8"/>
  <c r="J137" i="8"/>
  <c r="BF137" i="8" s="1"/>
  <c r="BI136" i="8"/>
  <c r="BH136" i="8"/>
  <c r="BG136" i="8"/>
  <c r="F37" i="8" s="1"/>
  <c r="BB103" i="1" s="1"/>
  <c r="BE136" i="8"/>
  <c r="T136" i="8"/>
  <c r="R136" i="8"/>
  <c r="P136" i="8"/>
  <c r="P135" i="8" s="1"/>
  <c r="BK136" i="8"/>
  <c r="J136" i="8"/>
  <c r="BF136" i="8" s="1"/>
  <c r="J130" i="8"/>
  <c r="J129" i="8"/>
  <c r="F129" i="8"/>
  <c r="F127" i="8"/>
  <c r="E125" i="8"/>
  <c r="J94" i="8"/>
  <c r="J93" i="8"/>
  <c r="F93" i="8"/>
  <c r="F91" i="8"/>
  <c r="E89" i="8"/>
  <c r="J20" i="8"/>
  <c r="E20" i="8"/>
  <c r="F94" i="8" s="1"/>
  <c r="F130" i="8"/>
  <c r="J19" i="8"/>
  <c r="J14" i="8"/>
  <c r="J91" i="8" s="1"/>
  <c r="J127" i="8"/>
  <c r="E7" i="8"/>
  <c r="E85" i="8" s="1"/>
  <c r="J39" i="7"/>
  <c r="J38" i="7"/>
  <c r="AY102" i="1" s="1"/>
  <c r="J37" i="7"/>
  <c r="AX102" i="1" s="1"/>
  <c r="BI180" i="7"/>
  <c r="BH180" i="7"/>
  <c r="BG180" i="7"/>
  <c r="BE180" i="7"/>
  <c r="T180" i="7"/>
  <c r="R180" i="7"/>
  <c r="P180" i="7"/>
  <c r="BK180" i="7"/>
  <c r="J180" i="7"/>
  <c r="BF180" i="7"/>
  <c r="BI179" i="7"/>
  <c r="BH179" i="7"/>
  <c r="BG179" i="7"/>
  <c r="BE179" i="7"/>
  <c r="T179" i="7"/>
  <c r="R179" i="7"/>
  <c r="P179" i="7"/>
  <c r="BK179" i="7"/>
  <c r="J179" i="7"/>
  <c r="BF179" i="7" s="1"/>
  <c r="BI178" i="7"/>
  <c r="BH178" i="7"/>
  <c r="BG178" i="7"/>
  <c r="BE178" i="7"/>
  <c r="T178" i="7"/>
  <c r="R178" i="7"/>
  <c r="P178" i="7"/>
  <c r="P176" i="7" s="1"/>
  <c r="P175" i="7" s="1"/>
  <c r="BK178" i="7"/>
  <c r="J178" i="7"/>
  <c r="BF178" i="7" s="1"/>
  <c r="BI177" i="7"/>
  <c r="BH177" i="7"/>
  <c r="BG177" i="7"/>
  <c r="BE177" i="7"/>
  <c r="T177" i="7"/>
  <c r="R177" i="7"/>
  <c r="R176" i="7" s="1"/>
  <c r="R175" i="7" s="1"/>
  <c r="P177" i="7"/>
  <c r="BK177" i="7"/>
  <c r="J177" i="7"/>
  <c r="BF177" i="7"/>
  <c r="BI174" i="7"/>
  <c r="BH174" i="7"/>
  <c r="BG174" i="7"/>
  <c r="BE174" i="7"/>
  <c r="T174" i="7"/>
  <c r="R174" i="7"/>
  <c r="P174" i="7"/>
  <c r="BK174" i="7"/>
  <c r="J174" i="7"/>
  <c r="BF174" i="7" s="1"/>
  <c r="BI173" i="7"/>
  <c r="BH173" i="7"/>
  <c r="BG173" i="7"/>
  <c r="BE173" i="7"/>
  <c r="T173" i="7"/>
  <c r="R173" i="7"/>
  <c r="P173" i="7"/>
  <c r="BK173" i="7"/>
  <c r="J173" i="7"/>
  <c r="BF173" i="7"/>
  <c r="BI172" i="7"/>
  <c r="BH172" i="7"/>
  <c r="BG172" i="7"/>
  <c r="BE172" i="7"/>
  <c r="T172" i="7"/>
  <c r="R172" i="7"/>
  <c r="P172" i="7"/>
  <c r="BK172" i="7"/>
  <c r="J172" i="7"/>
  <c r="BF172" i="7" s="1"/>
  <c r="BI171" i="7"/>
  <c r="BH171" i="7"/>
  <c r="BG171" i="7"/>
  <c r="BE171" i="7"/>
  <c r="T171" i="7"/>
  <c r="R171" i="7"/>
  <c r="P171" i="7"/>
  <c r="BK171" i="7"/>
  <c r="J171" i="7"/>
  <c r="BF171" i="7"/>
  <c r="BI170" i="7"/>
  <c r="BH170" i="7"/>
  <c r="BG170" i="7"/>
  <c r="BE170" i="7"/>
  <c r="T170" i="7"/>
  <c r="R170" i="7"/>
  <c r="P170" i="7"/>
  <c r="BK170" i="7"/>
  <c r="J170" i="7"/>
  <c r="BF170" i="7" s="1"/>
  <c r="BI169" i="7"/>
  <c r="BH169" i="7"/>
  <c r="BG169" i="7"/>
  <c r="BE169" i="7"/>
  <c r="T169" i="7"/>
  <c r="R169" i="7"/>
  <c r="P169" i="7"/>
  <c r="BK169" i="7"/>
  <c r="J169" i="7"/>
  <c r="BF169" i="7"/>
  <c r="BI168" i="7"/>
  <c r="BH168" i="7"/>
  <c r="BG168" i="7"/>
  <c r="BE168" i="7"/>
  <c r="T168" i="7"/>
  <c r="R168" i="7"/>
  <c r="P168" i="7"/>
  <c r="BK168" i="7"/>
  <c r="J168" i="7"/>
  <c r="BF168" i="7" s="1"/>
  <c r="BI167" i="7"/>
  <c r="BH167" i="7"/>
  <c r="BG167" i="7"/>
  <c r="BE167" i="7"/>
  <c r="T167" i="7"/>
  <c r="R167" i="7"/>
  <c r="P167" i="7"/>
  <c r="BK167" i="7"/>
  <c r="J167" i="7"/>
  <c r="BF167" i="7"/>
  <c r="BI166" i="7"/>
  <c r="BH166" i="7"/>
  <c r="BG166" i="7"/>
  <c r="BE166" i="7"/>
  <c r="T166" i="7"/>
  <c r="R166" i="7"/>
  <c r="R165" i="7" s="1"/>
  <c r="R164" i="7" s="1"/>
  <c r="P166" i="7"/>
  <c r="P165" i="7"/>
  <c r="P164" i="7" s="1"/>
  <c r="BK166" i="7"/>
  <c r="BK165" i="7" s="1"/>
  <c r="J166" i="7"/>
  <c r="BF166" i="7" s="1"/>
  <c r="BI163" i="7"/>
  <c r="BH163" i="7"/>
  <c r="BG163" i="7"/>
  <c r="BE163" i="7"/>
  <c r="T163" i="7"/>
  <c r="T162" i="7" s="1"/>
  <c r="R163" i="7"/>
  <c r="R162" i="7" s="1"/>
  <c r="P163" i="7"/>
  <c r="P162" i="7" s="1"/>
  <c r="BK163" i="7"/>
  <c r="BK162" i="7" s="1"/>
  <c r="J162" i="7" s="1"/>
  <c r="J103" i="7" s="1"/>
  <c r="J163" i="7"/>
  <c r="BF163" i="7" s="1"/>
  <c r="BI161" i="7"/>
  <c r="BH161" i="7"/>
  <c r="BG161" i="7"/>
  <c r="BE161" i="7"/>
  <c r="T161" i="7"/>
  <c r="R161" i="7"/>
  <c r="P161" i="7"/>
  <c r="BK161" i="7"/>
  <c r="J161" i="7"/>
  <c r="BF161" i="7"/>
  <c r="BI160" i="7"/>
  <c r="BH160" i="7"/>
  <c r="BG160" i="7"/>
  <c r="BE160" i="7"/>
  <c r="T160" i="7"/>
  <c r="R160" i="7"/>
  <c r="P160" i="7"/>
  <c r="BK160" i="7"/>
  <c r="J160" i="7"/>
  <c r="BF160" i="7" s="1"/>
  <c r="BI159" i="7"/>
  <c r="BH159" i="7"/>
  <c r="BG159" i="7"/>
  <c r="BE159" i="7"/>
  <c r="T159" i="7"/>
  <c r="R159" i="7"/>
  <c r="P159" i="7"/>
  <c r="BK159" i="7"/>
  <c r="J159" i="7"/>
  <c r="BF159" i="7"/>
  <c r="BI158" i="7"/>
  <c r="BH158" i="7"/>
  <c r="BG158" i="7"/>
  <c r="BE158" i="7"/>
  <c r="T158" i="7"/>
  <c r="R158" i="7"/>
  <c r="P158" i="7"/>
  <c r="BK158" i="7"/>
  <c r="J158" i="7"/>
  <c r="BF158" i="7" s="1"/>
  <c r="BI157" i="7"/>
  <c r="BH157" i="7"/>
  <c r="BG157" i="7"/>
  <c r="BE157" i="7"/>
  <c r="T157" i="7"/>
  <c r="R157" i="7"/>
  <c r="P157" i="7"/>
  <c r="BK157" i="7"/>
  <c r="J157" i="7"/>
  <c r="BF157" i="7"/>
  <c r="BI156" i="7"/>
  <c r="BH156" i="7"/>
  <c r="BG156" i="7"/>
  <c r="BE156" i="7"/>
  <c r="T156" i="7"/>
  <c r="R156" i="7"/>
  <c r="P156" i="7"/>
  <c r="BK156" i="7"/>
  <c r="J156" i="7"/>
  <c r="BF156" i="7" s="1"/>
  <c r="BI155" i="7"/>
  <c r="BH155" i="7"/>
  <c r="BG155" i="7"/>
  <c r="BE155" i="7"/>
  <c r="T155" i="7"/>
  <c r="R155" i="7"/>
  <c r="P155" i="7"/>
  <c r="BK155" i="7"/>
  <c r="J155" i="7"/>
  <c r="BF155" i="7"/>
  <c r="BI154" i="7"/>
  <c r="BH154" i="7"/>
  <c r="BG154" i="7"/>
  <c r="BE154" i="7"/>
  <c r="T154" i="7"/>
  <c r="R154" i="7"/>
  <c r="P154" i="7"/>
  <c r="BK154" i="7"/>
  <c r="J154" i="7"/>
  <c r="BF154" i="7" s="1"/>
  <c r="BI153" i="7"/>
  <c r="BH153" i="7"/>
  <c r="BG153" i="7"/>
  <c r="BE153" i="7"/>
  <c r="T153" i="7"/>
  <c r="R153" i="7"/>
  <c r="P153" i="7"/>
  <c r="BK153" i="7"/>
  <c r="J153" i="7"/>
  <c r="BF153" i="7"/>
  <c r="BI152" i="7"/>
  <c r="BH152" i="7"/>
  <c r="BG152" i="7"/>
  <c r="BE152" i="7"/>
  <c r="T152" i="7"/>
  <c r="R152" i="7"/>
  <c r="P152" i="7"/>
  <c r="BK152" i="7"/>
  <c r="J152" i="7"/>
  <c r="BF152" i="7" s="1"/>
  <c r="BI151" i="7"/>
  <c r="BH151" i="7"/>
  <c r="BG151" i="7"/>
  <c r="BE151" i="7"/>
  <c r="T151" i="7"/>
  <c r="R151" i="7"/>
  <c r="P151" i="7"/>
  <c r="BK151" i="7"/>
  <c r="J151" i="7"/>
  <c r="BF151" i="7"/>
  <c r="BI150" i="7"/>
  <c r="BH150" i="7"/>
  <c r="BG150" i="7"/>
  <c r="BE150" i="7"/>
  <c r="T150" i="7"/>
  <c r="R150" i="7"/>
  <c r="P150" i="7"/>
  <c r="BK150" i="7"/>
  <c r="J150" i="7"/>
  <c r="BF150" i="7" s="1"/>
  <c r="BI149" i="7"/>
  <c r="BH149" i="7"/>
  <c r="BG149" i="7"/>
  <c r="BE149" i="7"/>
  <c r="T149" i="7"/>
  <c r="R149" i="7"/>
  <c r="P149" i="7"/>
  <c r="BK149" i="7"/>
  <c r="J149" i="7"/>
  <c r="BF149" i="7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T146" i="7"/>
  <c r="R147" i="7"/>
  <c r="R146" i="7" s="1"/>
  <c r="P147" i="7"/>
  <c r="P146" i="7"/>
  <c r="BK147" i="7"/>
  <c r="BK146" i="7" s="1"/>
  <c r="J146" i="7" s="1"/>
  <c r="J102" i="7" s="1"/>
  <c r="J147" i="7"/>
  <c r="BF147" i="7" s="1"/>
  <c r="BI145" i="7"/>
  <c r="BH145" i="7"/>
  <c r="BG145" i="7"/>
  <c r="BE145" i="7"/>
  <c r="T145" i="7"/>
  <c r="T143" i="7" s="1"/>
  <c r="R145" i="7"/>
  <c r="P145" i="7"/>
  <c r="BK145" i="7"/>
  <c r="J145" i="7"/>
  <c r="BF145" i="7" s="1"/>
  <c r="BI144" i="7"/>
  <c r="BH144" i="7"/>
  <c r="BG144" i="7"/>
  <c r="BE144" i="7"/>
  <c r="T144" i="7"/>
  <c r="R144" i="7"/>
  <c r="P144" i="7"/>
  <c r="P143" i="7"/>
  <c r="BK144" i="7"/>
  <c r="BK143" i="7" s="1"/>
  <c r="J143" i="7" s="1"/>
  <c r="J101" i="7" s="1"/>
  <c r="J144" i="7"/>
  <c r="BF144" i="7" s="1"/>
  <c r="BI142" i="7"/>
  <c r="BH142" i="7"/>
  <c r="BG142" i="7"/>
  <c r="BE142" i="7"/>
  <c r="T142" i="7"/>
  <c r="R142" i="7"/>
  <c r="P142" i="7"/>
  <c r="BK142" i="7"/>
  <c r="J142" i="7"/>
  <c r="BF142" i="7" s="1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 s="1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 s="1"/>
  <c r="BI136" i="7"/>
  <c r="BH136" i="7"/>
  <c r="BG136" i="7"/>
  <c r="BE136" i="7"/>
  <c r="T136" i="7"/>
  <c r="R136" i="7"/>
  <c r="P136" i="7"/>
  <c r="BK136" i="7"/>
  <c r="J136" i="7"/>
  <c r="BF136" i="7" s="1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 s="1"/>
  <c r="BI133" i="7"/>
  <c r="BH133" i="7"/>
  <c r="BG133" i="7"/>
  <c r="BE133" i="7"/>
  <c r="T133" i="7"/>
  <c r="R133" i="7"/>
  <c r="P133" i="7"/>
  <c r="BK133" i="7"/>
  <c r="J133" i="7"/>
  <c r="BF133" i="7" s="1"/>
  <c r="BI132" i="7"/>
  <c r="BH132" i="7"/>
  <c r="BG132" i="7"/>
  <c r="BE132" i="7"/>
  <c r="T132" i="7"/>
  <c r="T131" i="7" s="1"/>
  <c r="R132" i="7"/>
  <c r="R131" i="7" s="1"/>
  <c r="P132" i="7"/>
  <c r="P131" i="7"/>
  <c r="BK132" i="7"/>
  <c r="J132" i="7"/>
  <c r="BF132" i="7" s="1"/>
  <c r="J126" i="7"/>
  <c r="J125" i="7"/>
  <c r="F125" i="7"/>
  <c r="F123" i="7"/>
  <c r="E121" i="7"/>
  <c r="J94" i="7"/>
  <c r="J93" i="7"/>
  <c r="F93" i="7"/>
  <c r="F91" i="7"/>
  <c r="E89" i="7"/>
  <c r="J20" i="7"/>
  <c r="E20" i="7"/>
  <c r="F94" i="7" s="1"/>
  <c r="F126" i="7"/>
  <c r="J19" i="7"/>
  <c r="J14" i="7"/>
  <c r="J91" i="7" s="1"/>
  <c r="E7" i="7"/>
  <c r="E117" i="7" s="1"/>
  <c r="J39" i="6"/>
  <c r="J38" i="6"/>
  <c r="AY101" i="1" s="1"/>
  <c r="J37" i="6"/>
  <c r="AX101" i="1" s="1"/>
  <c r="BI185" i="6"/>
  <c r="BH185" i="6"/>
  <c r="BG185" i="6"/>
  <c r="BE185" i="6"/>
  <c r="T185" i="6"/>
  <c r="R185" i="6"/>
  <c r="P185" i="6"/>
  <c r="BK185" i="6"/>
  <c r="J185" i="6"/>
  <c r="BF185" i="6"/>
  <c r="BI184" i="6"/>
  <c r="BH184" i="6"/>
  <c r="BG184" i="6"/>
  <c r="BE184" i="6"/>
  <c r="T184" i="6"/>
  <c r="T183" i="6" s="1"/>
  <c r="T182" i="6" s="1"/>
  <c r="R184" i="6"/>
  <c r="R183" i="6" s="1"/>
  <c r="R182" i="6" s="1"/>
  <c r="P184" i="6"/>
  <c r="BK184" i="6"/>
  <c r="BK183" i="6" s="1"/>
  <c r="J184" i="6"/>
  <c r="BF184" i="6"/>
  <c r="BI181" i="6"/>
  <c r="BH181" i="6"/>
  <c r="BG181" i="6"/>
  <c r="BE181" i="6"/>
  <c r="T181" i="6"/>
  <c r="T180" i="6" s="1"/>
  <c r="R181" i="6"/>
  <c r="R180" i="6"/>
  <c r="P181" i="6"/>
  <c r="P180" i="6" s="1"/>
  <c r="BK181" i="6"/>
  <c r="BK180" i="6"/>
  <c r="J180" i="6" s="1"/>
  <c r="J105" i="6" s="1"/>
  <c r="J181" i="6"/>
  <c r="BF181" i="6" s="1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T176" i="6" s="1"/>
  <c r="R177" i="6"/>
  <c r="P177" i="6"/>
  <c r="P176" i="6" s="1"/>
  <c r="BK177" i="6"/>
  <c r="J177" i="6"/>
  <c r="BF177" i="6" s="1"/>
  <c r="BI175" i="6"/>
  <c r="BH175" i="6"/>
  <c r="BG175" i="6"/>
  <c r="BE175" i="6"/>
  <c r="T175" i="6"/>
  <c r="R175" i="6"/>
  <c r="P175" i="6"/>
  <c r="BK175" i="6"/>
  <c r="J175" i="6"/>
  <c r="BF175" i="6"/>
  <c r="BI174" i="6"/>
  <c r="BH174" i="6"/>
  <c r="BG174" i="6"/>
  <c r="BE174" i="6"/>
  <c r="T174" i="6"/>
  <c r="R174" i="6"/>
  <c r="P174" i="6"/>
  <c r="BK174" i="6"/>
  <c r="J174" i="6"/>
  <c r="BF174" i="6" s="1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 s="1"/>
  <c r="BI169" i="6"/>
  <c r="BH169" i="6"/>
  <c r="BG169" i="6"/>
  <c r="BE169" i="6"/>
  <c r="T169" i="6"/>
  <c r="R169" i="6"/>
  <c r="P169" i="6"/>
  <c r="BK169" i="6"/>
  <c r="J169" i="6"/>
  <c r="BF169" i="6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 s="1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 s="1"/>
  <c r="BI164" i="6"/>
  <c r="BH164" i="6"/>
  <c r="BG164" i="6"/>
  <c r="BE164" i="6"/>
  <c r="T164" i="6"/>
  <c r="R164" i="6"/>
  <c r="P164" i="6"/>
  <c r="BK164" i="6"/>
  <c r="J164" i="6"/>
  <c r="BF164" i="6" s="1"/>
  <c r="BI163" i="6"/>
  <c r="BH163" i="6"/>
  <c r="BG163" i="6"/>
  <c r="BE163" i="6"/>
  <c r="T163" i="6"/>
  <c r="R163" i="6"/>
  <c r="P163" i="6"/>
  <c r="BK163" i="6"/>
  <c r="J163" i="6"/>
  <c r="BF163" i="6" s="1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 s="1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F37" i="6" s="1"/>
  <c r="BE151" i="6"/>
  <c r="T151" i="6"/>
  <c r="R151" i="6"/>
  <c r="P151" i="6"/>
  <c r="BK151" i="6"/>
  <c r="J151" i="6"/>
  <c r="BF151" i="6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R146" i="6" s="1"/>
  <c r="P148" i="6"/>
  <c r="BK148" i="6"/>
  <c r="J148" i="6"/>
  <c r="BF148" i="6"/>
  <c r="BI147" i="6"/>
  <c r="BH147" i="6"/>
  <c r="BG147" i="6"/>
  <c r="BE147" i="6"/>
  <c r="T147" i="6"/>
  <c r="R147" i="6"/>
  <c r="P147" i="6"/>
  <c r="BK147" i="6"/>
  <c r="J147" i="6"/>
  <c r="BF147" i="6" s="1"/>
  <c r="BI145" i="6"/>
  <c r="BH145" i="6"/>
  <c r="BG145" i="6"/>
  <c r="BE145" i="6"/>
  <c r="T145" i="6"/>
  <c r="R145" i="6"/>
  <c r="P145" i="6"/>
  <c r="BK145" i="6"/>
  <c r="J145" i="6"/>
  <c r="BF145" i="6"/>
  <c r="BI144" i="6"/>
  <c r="BH144" i="6"/>
  <c r="BG144" i="6"/>
  <c r="BE144" i="6"/>
  <c r="T144" i="6"/>
  <c r="T143" i="6" s="1"/>
  <c r="R144" i="6"/>
  <c r="R143" i="6"/>
  <c r="P144" i="6"/>
  <c r="P143" i="6" s="1"/>
  <c r="BK144" i="6"/>
  <c r="J144" i="6"/>
  <c r="BF144" i="6" s="1"/>
  <c r="BI142" i="6"/>
  <c r="BH142" i="6"/>
  <c r="BG142" i="6"/>
  <c r="BE142" i="6"/>
  <c r="T142" i="6"/>
  <c r="R142" i="6"/>
  <c r="P142" i="6"/>
  <c r="BK142" i="6"/>
  <c r="J142" i="6"/>
  <c r="BF142" i="6" s="1"/>
  <c r="BI141" i="6"/>
  <c r="BH141" i="6"/>
  <c r="BG141" i="6"/>
  <c r="BE141" i="6"/>
  <c r="T141" i="6"/>
  <c r="R141" i="6"/>
  <c r="P141" i="6"/>
  <c r="BK141" i="6"/>
  <c r="J141" i="6"/>
  <c r="BF141" i="6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BK137" i="6"/>
  <c r="J137" i="6"/>
  <c r="BF137" i="6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/>
  <c r="BI134" i="6"/>
  <c r="BH134" i="6"/>
  <c r="BG134" i="6"/>
  <c r="BE134" i="6"/>
  <c r="T134" i="6"/>
  <c r="R134" i="6"/>
  <c r="P134" i="6"/>
  <c r="BK134" i="6"/>
  <c r="BK131" i="6" s="1"/>
  <c r="J134" i="6"/>
  <c r="BF134" i="6" s="1"/>
  <c r="BI133" i="6"/>
  <c r="BH133" i="6"/>
  <c r="F38" i="6" s="1"/>
  <c r="BC101" i="1" s="1"/>
  <c r="BG133" i="6"/>
  <c r="BE133" i="6"/>
  <c r="T133" i="6"/>
  <c r="R133" i="6"/>
  <c r="P133" i="6"/>
  <c r="BK133" i="6"/>
  <c r="J133" i="6"/>
  <c r="BF133" i="6"/>
  <c r="BI132" i="6"/>
  <c r="BH132" i="6"/>
  <c r="BG132" i="6"/>
  <c r="BB101" i="1"/>
  <c r="BE132" i="6"/>
  <c r="T132" i="6"/>
  <c r="T131" i="6" s="1"/>
  <c r="R132" i="6"/>
  <c r="P132" i="6"/>
  <c r="P131" i="6"/>
  <c r="BK132" i="6"/>
  <c r="J132" i="6"/>
  <c r="BF132" i="6" s="1"/>
  <c r="J126" i="6"/>
  <c r="J125" i="6"/>
  <c r="F125" i="6"/>
  <c r="F123" i="6"/>
  <c r="E121" i="6"/>
  <c r="J94" i="6"/>
  <c r="J93" i="6"/>
  <c r="F93" i="6"/>
  <c r="F91" i="6"/>
  <c r="E89" i="6"/>
  <c r="J20" i="6"/>
  <c r="E20" i="6"/>
  <c r="F126" i="6" s="1"/>
  <c r="J19" i="6"/>
  <c r="J14" i="6"/>
  <c r="J123" i="6" s="1"/>
  <c r="J91" i="6"/>
  <c r="E7" i="6"/>
  <c r="J41" i="5"/>
  <c r="J40" i="5"/>
  <c r="AY100" i="1"/>
  <c r="J39" i="5"/>
  <c r="AX100" i="1"/>
  <c r="BI243" i="5"/>
  <c r="BH243" i="5"/>
  <c r="BG243" i="5"/>
  <c r="BE243" i="5"/>
  <c r="T243" i="5"/>
  <c r="R243" i="5"/>
  <c r="P243" i="5"/>
  <c r="BK243" i="5"/>
  <c r="J243" i="5"/>
  <c r="BF243" i="5"/>
  <c r="BI242" i="5"/>
  <c r="BH242" i="5"/>
  <c r="BG242" i="5"/>
  <c r="BE242" i="5"/>
  <c r="T242" i="5"/>
  <c r="R242" i="5"/>
  <c r="P242" i="5"/>
  <c r="BK242" i="5"/>
  <c r="J242" i="5"/>
  <c r="BF242" i="5"/>
  <c r="BI241" i="5"/>
  <c r="BH241" i="5"/>
  <c r="BG241" i="5"/>
  <c r="BE241" i="5"/>
  <c r="T241" i="5"/>
  <c r="R241" i="5"/>
  <c r="P241" i="5"/>
  <c r="BK241" i="5"/>
  <c r="J241" i="5"/>
  <c r="BF241" i="5"/>
  <c r="BI240" i="5"/>
  <c r="BH240" i="5"/>
  <c r="BG240" i="5"/>
  <c r="BE240" i="5"/>
  <c r="T240" i="5"/>
  <c r="R240" i="5"/>
  <c r="P240" i="5"/>
  <c r="BK240" i="5"/>
  <c r="J240" i="5"/>
  <c r="BF240" i="5"/>
  <c r="BI239" i="5"/>
  <c r="BH239" i="5"/>
  <c r="BG239" i="5"/>
  <c r="BE239" i="5"/>
  <c r="T239" i="5"/>
  <c r="R239" i="5"/>
  <c r="P239" i="5"/>
  <c r="BK239" i="5"/>
  <c r="J239" i="5"/>
  <c r="BF239" i="5"/>
  <c r="BI238" i="5"/>
  <c r="BH238" i="5"/>
  <c r="BG238" i="5"/>
  <c r="BE238" i="5"/>
  <c r="T238" i="5"/>
  <c r="R238" i="5"/>
  <c r="P238" i="5"/>
  <c r="BK238" i="5"/>
  <c r="J238" i="5"/>
  <c r="BF238" i="5"/>
  <c r="BI237" i="5"/>
  <c r="BH237" i="5"/>
  <c r="BG237" i="5"/>
  <c r="BE237" i="5"/>
  <c r="T237" i="5"/>
  <c r="R237" i="5"/>
  <c r="P237" i="5"/>
  <c r="BK237" i="5"/>
  <c r="J237" i="5"/>
  <c r="BF237" i="5"/>
  <c r="BI236" i="5"/>
  <c r="BH236" i="5"/>
  <c r="BG236" i="5"/>
  <c r="BE236" i="5"/>
  <c r="T236" i="5"/>
  <c r="R236" i="5"/>
  <c r="P236" i="5"/>
  <c r="BK236" i="5"/>
  <c r="J236" i="5"/>
  <c r="BF236" i="5"/>
  <c r="BI235" i="5"/>
  <c r="BH235" i="5"/>
  <c r="BG235" i="5"/>
  <c r="BE235" i="5"/>
  <c r="T235" i="5"/>
  <c r="R235" i="5"/>
  <c r="P235" i="5"/>
  <c r="BK235" i="5"/>
  <c r="J235" i="5"/>
  <c r="BF235" i="5"/>
  <c r="BI234" i="5"/>
  <c r="BH234" i="5"/>
  <c r="BG234" i="5"/>
  <c r="BE234" i="5"/>
  <c r="T234" i="5"/>
  <c r="R234" i="5"/>
  <c r="P234" i="5"/>
  <c r="BK234" i="5"/>
  <c r="J234" i="5"/>
  <c r="BF234" i="5"/>
  <c r="BI233" i="5"/>
  <c r="BH233" i="5"/>
  <c r="BG233" i="5"/>
  <c r="BE233" i="5"/>
  <c r="T233" i="5"/>
  <c r="R233" i="5"/>
  <c r="P233" i="5"/>
  <c r="BK233" i="5"/>
  <c r="J233" i="5"/>
  <c r="BF233" i="5"/>
  <c r="BI232" i="5"/>
  <c r="BH232" i="5"/>
  <c r="BG232" i="5"/>
  <c r="BE232" i="5"/>
  <c r="T232" i="5"/>
  <c r="R232" i="5"/>
  <c r="P232" i="5"/>
  <c r="BK232" i="5"/>
  <c r="J232" i="5"/>
  <c r="BF232" i="5"/>
  <c r="BI231" i="5"/>
  <c r="BH231" i="5"/>
  <c r="BG231" i="5"/>
  <c r="BE231" i="5"/>
  <c r="T231" i="5"/>
  <c r="R231" i="5"/>
  <c r="P231" i="5"/>
  <c r="BK231" i="5"/>
  <c r="J231" i="5"/>
  <c r="BF231" i="5"/>
  <c r="BI230" i="5"/>
  <c r="BH230" i="5"/>
  <c r="BG230" i="5"/>
  <c r="BE230" i="5"/>
  <c r="T230" i="5"/>
  <c r="R230" i="5"/>
  <c r="P230" i="5"/>
  <c r="BK230" i="5"/>
  <c r="J230" i="5"/>
  <c r="BF230" i="5"/>
  <c r="BI229" i="5"/>
  <c r="BH229" i="5"/>
  <c r="BG229" i="5"/>
  <c r="BE229" i="5"/>
  <c r="T229" i="5"/>
  <c r="R229" i="5"/>
  <c r="P229" i="5"/>
  <c r="BK229" i="5"/>
  <c r="J229" i="5"/>
  <c r="BF229" i="5"/>
  <c r="BI228" i="5"/>
  <c r="BH228" i="5"/>
  <c r="BG228" i="5"/>
  <c r="BE228" i="5"/>
  <c r="T228" i="5"/>
  <c r="R228" i="5"/>
  <c r="P228" i="5"/>
  <c r="BK228" i="5"/>
  <c r="J228" i="5"/>
  <c r="BF228" i="5"/>
  <c r="BI227" i="5"/>
  <c r="BH227" i="5"/>
  <c r="BG227" i="5"/>
  <c r="BE227" i="5"/>
  <c r="T227" i="5"/>
  <c r="R227" i="5"/>
  <c r="P227" i="5"/>
  <c r="BK227" i="5"/>
  <c r="J227" i="5"/>
  <c r="BF227" i="5"/>
  <c r="BI226" i="5"/>
  <c r="BH226" i="5"/>
  <c r="BG226" i="5"/>
  <c r="BE226" i="5"/>
  <c r="T226" i="5"/>
  <c r="R226" i="5"/>
  <c r="P226" i="5"/>
  <c r="BK226" i="5"/>
  <c r="J226" i="5"/>
  <c r="BF226" i="5"/>
  <c r="BI225" i="5"/>
  <c r="BH225" i="5"/>
  <c r="BG225" i="5"/>
  <c r="BE225" i="5"/>
  <c r="T225" i="5"/>
  <c r="R225" i="5"/>
  <c r="P225" i="5"/>
  <c r="BK225" i="5"/>
  <c r="J225" i="5"/>
  <c r="BF225" i="5"/>
  <c r="BI224" i="5"/>
  <c r="BH224" i="5"/>
  <c r="BG224" i="5"/>
  <c r="BE224" i="5"/>
  <c r="T224" i="5"/>
  <c r="R224" i="5"/>
  <c r="P224" i="5"/>
  <c r="BK224" i="5"/>
  <c r="J224" i="5"/>
  <c r="BF224" i="5"/>
  <c r="BI223" i="5"/>
  <c r="BH223" i="5"/>
  <c r="BG223" i="5"/>
  <c r="BE223" i="5"/>
  <c r="T223" i="5"/>
  <c r="R223" i="5"/>
  <c r="P223" i="5"/>
  <c r="BK223" i="5"/>
  <c r="J223" i="5"/>
  <c r="BF223" i="5"/>
  <c r="BI222" i="5"/>
  <c r="BH222" i="5"/>
  <c r="BG222" i="5"/>
  <c r="BE222" i="5"/>
  <c r="T222" i="5"/>
  <c r="R222" i="5"/>
  <c r="P222" i="5"/>
  <c r="BK222" i="5"/>
  <c r="J222" i="5"/>
  <c r="BF222" i="5"/>
  <c r="BI221" i="5"/>
  <c r="BH221" i="5"/>
  <c r="BG221" i="5"/>
  <c r="BE221" i="5"/>
  <c r="T221" i="5"/>
  <c r="R221" i="5"/>
  <c r="P221" i="5"/>
  <c r="BK221" i="5"/>
  <c r="J221" i="5"/>
  <c r="BF221" i="5"/>
  <c r="BI220" i="5"/>
  <c r="BH220" i="5"/>
  <c r="BG220" i="5"/>
  <c r="BE220" i="5"/>
  <c r="T220" i="5"/>
  <c r="R220" i="5"/>
  <c r="P220" i="5"/>
  <c r="BK220" i="5"/>
  <c r="J220" i="5"/>
  <c r="BF220" i="5"/>
  <c r="BI219" i="5"/>
  <c r="BH219" i="5"/>
  <c r="BG219" i="5"/>
  <c r="BE219" i="5"/>
  <c r="T219" i="5"/>
  <c r="R219" i="5"/>
  <c r="P219" i="5"/>
  <c r="BK219" i="5"/>
  <c r="J219" i="5"/>
  <c r="BF219" i="5"/>
  <c r="BI218" i="5"/>
  <c r="BH218" i="5"/>
  <c r="BG218" i="5"/>
  <c r="BE218" i="5"/>
  <c r="T218" i="5"/>
  <c r="R218" i="5"/>
  <c r="P218" i="5"/>
  <c r="BK218" i="5"/>
  <c r="J218" i="5"/>
  <c r="BF218" i="5"/>
  <c r="BI217" i="5"/>
  <c r="BH217" i="5"/>
  <c r="BG217" i="5"/>
  <c r="BE217" i="5"/>
  <c r="T217" i="5"/>
  <c r="R217" i="5"/>
  <c r="P217" i="5"/>
  <c r="BK217" i="5"/>
  <c r="J217" i="5"/>
  <c r="BF217" i="5"/>
  <c r="BI216" i="5"/>
  <c r="BH216" i="5"/>
  <c r="BG216" i="5"/>
  <c r="BE216" i="5"/>
  <c r="T216" i="5"/>
  <c r="R216" i="5"/>
  <c r="P216" i="5"/>
  <c r="BK216" i="5"/>
  <c r="J216" i="5"/>
  <c r="BF216" i="5"/>
  <c r="BI215" i="5"/>
  <c r="BH215" i="5"/>
  <c r="BG215" i="5"/>
  <c r="BE215" i="5"/>
  <c r="T215" i="5"/>
  <c r="R215" i="5"/>
  <c r="P215" i="5"/>
  <c r="BK215" i="5"/>
  <c r="J215" i="5"/>
  <c r="BF215" i="5"/>
  <c r="BI214" i="5"/>
  <c r="BH214" i="5"/>
  <c r="BG214" i="5"/>
  <c r="BE214" i="5"/>
  <c r="T214" i="5"/>
  <c r="R214" i="5"/>
  <c r="P214" i="5"/>
  <c r="BK214" i="5"/>
  <c r="J214" i="5"/>
  <c r="BF214" i="5"/>
  <c r="BI213" i="5"/>
  <c r="BH213" i="5"/>
  <c r="BG213" i="5"/>
  <c r="BE213" i="5"/>
  <c r="T213" i="5"/>
  <c r="R213" i="5"/>
  <c r="P213" i="5"/>
  <c r="BK213" i="5"/>
  <c r="J213" i="5"/>
  <c r="BF213" i="5"/>
  <c r="BI212" i="5"/>
  <c r="BH212" i="5"/>
  <c r="BG212" i="5"/>
  <c r="BE212" i="5"/>
  <c r="T212" i="5"/>
  <c r="R212" i="5"/>
  <c r="P212" i="5"/>
  <c r="BK212" i="5"/>
  <c r="J212" i="5"/>
  <c r="BF212" i="5"/>
  <c r="BI211" i="5"/>
  <c r="BH211" i="5"/>
  <c r="BG211" i="5"/>
  <c r="BE211" i="5"/>
  <c r="T211" i="5"/>
  <c r="R211" i="5"/>
  <c r="P211" i="5"/>
  <c r="BK211" i="5"/>
  <c r="J211" i="5"/>
  <c r="BF211" i="5"/>
  <c r="BI210" i="5"/>
  <c r="BH210" i="5"/>
  <c r="BG210" i="5"/>
  <c r="BE210" i="5"/>
  <c r="T210" i="5"/>
  <c r="R210" i="5"/>
  <c r="P210" i="5"/>
  <c r="BK210" i="5"/>
  <c r="J210" i="5"/>
  <c r="BF210" i="5"/>
  <c r="BI209" i="5"/>
  <c r="BH209" i="5"/>
  <c r="BG209" i="5"/>
  <c r="BE209" i="5"/>
  <c r="T209" i="5"/>
  <c r="R209" i="5"/>
  <c r="P209" i="5"/>
  <c r="BK209" i="5"/>
  <c r="J209" i="5"/>
  <c r="BF209" i="5"/>
  <c r="BI208" i="5"/>
  <c r="BH208" i="5"/>
  <c r="BG208" i="5"/>
  <c r="BE208" i="5"/>
  <c r="T208" i="5"/>
  <c r="R208" i="5"/>
  <c r="P208" i="5"/>
  <c r="BK208" i="5"/>
  <c r="J208" i="5"/>
  <c r="BF208" i="5"/>
  <c r="BI207" i="5"/>
  <c r="BH207" i="5"/>
  <c r="BG207" i="5"/>
  <c r="BE207" i="5"/>
  <c r="T207" i="5"/>
  <c r="R207" i="5"/>
  <c r="R204" i="5" s="1"/>
  <c r="P207" i="5"/>
  <c r="BK207" i="5"/>
  <c r="J207" i="5"/>
  <c r="BF207" i="5"/>
  <c r="BI206" i="5"/>
  <c r="BH206" i="5"/>
  <c r="BG206" i="5"/>
  <c r="BE206" i="5"/>
  <c r="T206" i="5"/>
  <c r="R206" i="5"/>
  <c r="P206" i="5"/>
  <c r="BK206" i="5"/>
  <c r="J206" i="5"/>
  <c r="BF206" i="5"/>
  <c r="BI205" i="5"/>
  <c r="BH205" i="5"/>
  <c r="BG205" i="5"/>
  <c r="BE205" i="5"/>
  <c r="T205" i="5"/>
  <c r="T204" i="5"/>
  <c r="R205" i="5"/>
  <c r="P205" i="5"/>
  <c r="P204" i="5" s="1"/>
  <c r="BK205" i="5"/>
  <c r="J205" i="5"/>
  <c r="BF205" i="5" s="1"/>
  <c r="BI203" i="5"/>
  <c r="BH203" i="5"/>
  <c r="BG203" i="5"/>
  <c r="BE203" i="5"/>
  <c r="T203" i="5"/>
  <c r="R203" i="5"/>
  <c r="P203" i="5"/>
  <c r="BK203" i="5"/>
  <c r="J203" i="5"/>
  <c r="BF203" i="5"/>
  <c r="BI202" i="5"/>
  <c r="BH202" i="5"/>
  <c r="BG202" i="5"/>
  <c r="BE202" i="5"/>
  <c r="T202" i="5"/>
  <c r="R202" i="5"/>
  <c r="P202" i="5"/>
  <c r="BK202" i="5"/>
  <c r="J202" i="5"/>
  <c r="BF202" i="5"/>
  <c r="BI201" i="5"/>
  <c r="BH201" i="5"/>
  <c r="BG201" i="5"/>
  <c r="BE201" i="5"/>
  <c r="T201" i="5"/>
  <c r="R201" i="5"/>
  <c r="P201" i="5"/>
  <c r="BK201" i="5"/>
  <c r="J201" i="5"/>
  <c r="BF201" i="5"/>
  <c r="BI200" i="5"/>
  <c r="BH200" i="5"/>
  <c r="BG200" i="5"/>
  <c r="BE200" i="5"/>
  <c r="T200" i="5"/>
  <c r="R200" i="5"/>
  <c r="P200" i="5"/>
  <c r="BK200" i="5"/>
  <c r="J200" i="5"/>
  <c r="BF200" i="5"/>
  <c r="BI199" i="5"/>
  <c r="BH199" i="5"/>
  <c r="BG199" i="5"/>
  <c r="BE199" i="5"/>
  <c r="T199" i="5"/>
  <c r="R199" i="5"/>
  <c r="P199" i="5"/>
  <c r="BK199" i="5"/>
  <c r="J199" i="5"/>
  <c r="BF199" i="5"/>
  <c r="BI198" i="5"/>
  <c r="BH198" i="5"/>
  <c r="BG198" i="5"/>
  <c r="BE198" i="5"/>
  <c r="T198" i="5"/>
  <c r="R198" i="5"/>
  <c r="P198" i="5"/>
  <c r="BK198" i="5"/>
  <c r="J198" i="5"/>
  <c r="BF198" i="5"/>
  <c r="BI197" i="5"/>
  <c r="BH197" i="5"/>
  <c r="BG197" i="5"/>
  <c r="BE197" i="5"/>
  <c r="T197" i="5"/>
  <c r="R197" i="5"/>
  <c r="P197" i="5"/>
  <c r="BK197" i="5"/>
  <c r="J197" i="5"/>
  <c r="BF197" i="5"/>
  <c r="BI196" i="5"/>
  <c r="BH196" i="5"/>
  <c r="BG196" i="5"/>
  <c r="BE196" i="5"/>
  <c r="T196" i="5"/>
  <c r="R196" i="5"/>
  <c r="P196" i="5"/>
  <c r="BK196" i="5"/>
  <c r="J196" i="5"/>
  <c r="BF196" i="5"/>
  <c r="BI195" i="5"/>
  <c r="BH195" i="5"/>
  <c r="BG195" i="5"/>
  <c r="BE195" i="5"/>
  <c r="T195" i="5"/>
  <c r="R195" i="5"/>
  <c r="P195" i="5"/>
  <c r="BK195" i="5"/>
  <c r="J195" i="5"/>
  <c r="BF195" i="5"/>
  <c r="BI194" i="5"/>
  <c r="BH194" i="5"/>
  <c r="BG194" i="5"/>
  <c r="BE194" i="5"/>
  <c r="T194" i="5"/>
  <c r="R194" i="5"/>
  <c r="P194" i="5"/>
  <c r="BK194" i="5"/>
  <c r="J194" i="5"/>
  <c r="BF194" i="5"/>
  <c r="BI193" i="5"/>
  <c r="BH193" i="5"/>
  <c r="BG193" i="5"/>
  <c r="BE193" i="5"/>
  <c r="T193" i="5"/>
  <c r="R193" i="5"/>
  <c r="P193" i="5"/>
  <c r="BK193" i="5"/>
  <c r="J193" i="5"/>
  <c r="BF193" i="5"/>
  <c r="BI192" i="5"/>
  <c r="BH192" i="5"/>
  <c r="BG192" i="5"/>
  <c r="BE192" i="5"/>
  <c r="T192" i="5"/>
  <c r="R192" i="5"/>
  <c r="P192" i="5"/>
  <c r="BK192" i="5"/>
  <c r="J192" i="5"/>
  <c r="BF192" i="5"/>
  <c r="BI191" i="5"/>
  <c r="BH191" i="5"/>
  <c r="BG191" i="5"/>
  <c r="BE191" i="5"/>
  <c r="T191" i="5"/>
  <c r="R191" i="5"/>
  <c r="P191" i="5"/>
  <c r="BK191" i="5"/>
  <c r="J191" i="5"/>
  <c r="BF191" i="5"/>
  <c r="BI190" i="5"/>
  <c r="BH190" i="5"/>
  <c r="BG190" i="5"/>
  <c r="BE190" i="5"/>
  <c r="T190" i="5"/>
  <c r="R190" i="5"/>
  <c r="P190" i="5"/>
  <c r="BK190" i="5"/>
  <c r="J190" i="5"/>
  <c r="BF190" i="5"/>
  <c r="BI189" i="5"/>
  <c r="BH189" i="5"/>
  <c r="BG189" i="5"/>
  <c r="BE189" i="5"/>
  <c r="T189" i="5"/>
  <c r="R189" i="5"/>
  <c r="P189" i="5"/>
  <c r="BK189" i="5"/>
  <c r="J189" i="5"/>
  <c r="BF189" i="5"/>
  <c r="BI188" i="5"/>
  <c r="BH188" i="5"/>
  <c r="BG188" i="5"/>
  <c r="BE188" i="5"/>
  <c r="T188" i="5"/>
  <c r="R188" i="5"/>
  <c r="P188" i="5"/>
  <c r="BK188" i="5"/>
  <c r="J188" i="5"/>
  <c r="BF188" i="5"/>
  <c r="BI187" i="5"/>
  <c r="BH187" i="5"/>
  <c r="BG187" i="5"/>
  <c r="BE187" i="5"/>
  <c r="T187" i="5"/>
  <c r="R187" i="5"/>
  <c r="P187" i="5"/>
  <c r="BK187" i="5"/>
  <c r="J187" i="5"/>
  <c r="BF187" i="5"/>
  <c r="BI186" i="5"/>
  <c r="BH186" i="5"/>
  <c r="BG186" i="5"/>
  <c r="BE186" i="5"/>
  <c r="T186" i="5"/>
  <c r="R186" i="5"/>
  <c r="P186" i="5"/>
  <c r="BK186" i="5"/>
  <c r="J186" i="5"/>
  <c r="BF186" i="5"/>
  <c r="BI185" i="5"/>
  <c r="BH185" i="5"/>
  <c r="BG185" i="5"/>
  <c r="BE185" i="5"/>
  <c r="T185" i="5"/>
  <c r="R185" i="5"/>
  <c r="P185" i="5"/>
  <c r="BK185" i="5"/>
  <c r="J185" i="5"/>
  <c r="BF185" i="5"/>
  <c r="BI184" i="5"/>
  <c r="BH184" i="5"/>
  <c r="BG184" i="5"/>
  <c r="BE184" i="5"/>
  <c r="T184" i="5"/>
  <c r="R184" i="5"/>
  <c r="P184" i="5"/>
  <c r="BK184" i="5"/>
  <c r="J184" i="5"/>
  <c r="BF184" i="5"/>
  <c r="BI183" i="5"/>
  <c r="BH183" i="5"/>
  <c r="BG183" i="5"/>
  <c r="BE183" i="5"/>
  <c r="T183" i="5"/>
  <c r="R183" i="5"/>
  <c r="P183" i="5"/>
  <c r="BK183" i="5"/>
  <c r="J183" i="5"/>
  <c r="BF183" i="5"/>
  <c r="BI182" i="5"/>
  <c r="BH182" i="5"/>
  <c r="BG182" i="5"/>
  <c r="BE182" i="5"/>
  <c r="T182" i="5"/>
  <c r="R182" i="5"/>
  <c r="P182" i="5"/>
  <c r="BK182" i="5"/>
  <c r="J182" i="5"/>
  <c r="BF182" i="5"/>
  <c r="BI181" i="5"/>
  <c r="BH181" i="5"/>
  <c r="BG181" i="5"/>
  <c r="BE181" i="5"/>
  <c r="T181" i="5"/>
  <c r="R181" i="5"/>
  <c r="P181" i="5"/>
  <c r="BK181" i="5"/>
  <c r="J181" i="5"/>
  <c r="BF181" i="5"/>
  <c r="BI180" i="5"/>
  <c r="BH180" i="5"/>
  <c r="BG180" i="5"/>
  <c r="BE180" i="5"/>
  <c r="T180" i="5"/>
  <c r="R180" i="5"/>
  <c r="P180" i="5"/>
  <c r="BK180" i="5"/>
  <c r="J180" i="5"/>
  <c r="BF180" i="5"/>
  <c r="BI179" i="5"/>
  <c r="BH179" i="5"/>
  <c r="BG179" i="5"/>
  <c r="BE179" i="5"/>
  <c r="T179" i="5"/>
  <c r="R179" i="5"/>
  <c r="P179" i="5"/>
  <c r="BK179" i="5"/>
  <c r="J179" i="5"/>
  <c r="BF179" i="5"/>
  <c r="BI178" i="5"/>
  <c r="BH178" i="5"/>
  <c r="BG178" i="5"/>
  <c r="BE178" i="5"/>
  <c r="T178" i="5"/>
  <c r="R178" i="5"/>
  <c r="P178" i="5"/>
  <c r="BK178" i="5"/>
  <c r="J178" i="5"/>
  <c r="BF178" i="5"/>
  <c r="BI177" i="5"/>
  <c r="BH177" i="5"/>
  <c r="BG177" i="5"/>
  <c r="BE177" i="5"/>
  <c r="T177" i="5"/>
  <c r="R177" i="5"/>
  <c r="P177" i="5"/>
  <c r="BK177" i="5"/>
  <c r="J177" i="5"/>
  <c r="BF177" i="5"/>
  <c r="BI176" i="5"/>
  <c r="BH176" i="5"/>
  <c r="BG176" i="5"/>
  <c r="BE176" i="5"/>
  <c r="T176" i="5"/>
  <c r="R176" i="5"/>
  <c r="P176" i="5"/>
  <c r="BK176" i="5"/>
  <c r="J176" i="5"/>
  <c r="BF176" i="5"/>
  <c r="BI175" i="5"/>
  <c r="BH175" i="5"/>
  <c r="BG175" i="5"/>
  <c r="BE175" i="5"/>
  <c r="T175" i="5"/>
  <c r="R175" i="5"/>
  <c r="P175" i="5"/>
  <c r="BK175" i="5"/>
  <c r="J175" i="5"/>
  <c r="BF175" i="5"/>
  <c r="BI174" i="5"/>
  <c r="BH174" i="5"/>
  <c r="BG174" i="5"/>
  <c r="BE174" i="5"/>
  <c r="T174" i="5"/>
  <c r="R174" i="5"/>
  <c r="P174" i="5"/>
  <c r="BK174" i="5"/>
  <c r="J174" i="5"/>
  <c r="BF174" i="5"/>
  <c r="BI173" i="5"/>
  <c r="BH173" i="5"/>
  <c r="BG173" i="5"/>
  <c r="BE173" i="5"/>
  <c r="T173" i="5"/>
  <c r="R173" i="5"/>
  <c r="R171" i="5" s="1"/>
  <c r="P173" i="5"/>
  <c r="BK173" i="5"/>
  <c r="J173" i="5"/>
  <c r="BF173" i="5"/>
  <c r="BI172" i="5"/>
  <c r="BH172" i="5"/>
  <c r="BG172" i="5"/>
  <c r="BE172" i="5"/>
  <c r="T172" i="5"/>
  <c r="R172" i="5"/>
  <c r="P172" i="5"/>
  <c r="BK172" i="5"/>
  <c r="J172" i="5"/>
  <c r="BF172" i="5" s="1"/>
  <c r="BI170" i="5"/>
  <c r="BH170" i="5"/>
  <c r="BG170" i="5"/>
  <c r="BE170" i="5"/>
  <c r="T170" i="5"/>
  <c r="R170" i="5"/>
  <c r="P170" i="5"/>
  <c r="BK170" i="5"/>
  <c r="J170" i="5"/>
  <c r="BF170" i="5" s="1"/>
  <c r="BI169" i="5"/>
  <c r="BH169" i="5"/>
  <c r="BG169" i="5"/>
  <c r="BE169" i="5"/>
  <c r="T169" i="5"/>
  <c r="R169" i="5"/>
  <c r="P169" i="5"/>
  <c r="BK169" i="5"/>
  <c r="J169" i="5"/>
  <c r="BF169" i="5" s="1"/>
  <c r="BI168" i="5"/>
  <c r="BH168" i="5"/>
  <c r="BG168" i="5"/>
  <c r="BE168" i="5"/>
  <c r="T168" i="5"/>
  <c r="R168" i="5"/>
  <c r="P168" i="5"/>
  <c r="BK168" i="5"/>
  <c r="J168" i="5"/>
  <c r="BF168" i="5" s="1"/>
  <c r="BI167" i="5"/>
  <c r="BH167" i="5"/>
  <c r="BG167" i="5"/>
  <c r="BE167" i="5"/>
  <c r="T167" i="5"/>
  <c r="R167" i="5"/>
  <c r="P167" i="5"/>
  <c r="BK167" i="5"/>
  <c r="J167" i="5"/>
  <c r="BF167" i="5" s="1"/>
  <c r="BI166" i="5"/>
  <c r="BH166" i="5"/>
  <c r="BG166" i="5"/>
  <c r="BE166" i="5"/>
  <c r="T166" i="5"/>
  <c r="R166" i="5"/>
  <c r="P166" i="5"/>
  <c r="BK166" i="5"/>
  <c r="J166" i="5"/>
  <c r="BF166" i="5" s="1"/>
  <c r="BI165" i="5"/>
  <c r="BH165" i="5"/>
  <c r="BG165" i="5"/>
  <c r="BE165" i="5"/>
  <c r="T165" i="5"/>
  <c r="R165" i="5"/>
  <c r="P165" i="5"/>
  <c r="BK165" i="5"/>
  <c r="J165" i="5"/>
  <c r="BF165" i="5" s="1"/>
  <c r="BI164" i="5"/>
  <c r="BH164" i="5"/>
  <c r="BG164" i="5"/>
  <c r="BE164" i="5"/>
  <c r="T164" i="5"/>
  <c r="R164" i="5"/>
  <c r="P164" i="5"/>
  <c r="BK164" i="5"/>
  <c r="J164" i="5"/>
  <c r="BF164" i="5" s="1"/>
  <c r="BI163" i="5"/>
  <c r="BH163" i="5"/>
  <c r="BG163" i="5"/>
  <c r="BE163" i="5"/>
  <c r="T163" i="5"/>
  <c r="R163" i="5"/>
  <c r="P163" i="5"/>
  <c r="BK163" i="5"/>
  <c r="J163" i="5"/>
  <c r="BF163" i="5" s="1"/>
  <c r="BI162" i="5"/>
  <c r="BH162" i="5"/>
  <c r="BG162" i="5"/>
  <c r="BE162" i="5"/>
  <c r="T162" i="5"/>
  <c r="R162" i="5"/>
  <c r="P162" i="5"/>
  <c r="BK162" i="5"/>
  <c r="J162" i="5"/>
  <c r="BF162" i="5" s="1"/>
  <c r="BI161" i="5"/>
  <c r="BH161" i="5"/>
  <c r="BG161" i="5"/>
  <c r="BE161" i="5"/>
  <c r="T161" i="5"/>
  <c r="R161" i="5"/>
  <c r="P161" i="5"/>
  <c r="BK161" i="5"/>
  <c r="J161" i="5"/>
  <c r="BF161" i="5" s="1"/>
  <c r="BI160" i="5"/>
  <c r="BH160" i="5"/>
  <c r="BG160" i="5"/>
  <c r="BE160" i="5"/>
  <c r="T160" i="5"/>
  <c r="R160" i="5"/>
  <c r="P160" i="5"/>
  <c r="BK160" i="5"/>
  <c r="J160" i="5"/>
  <c r="BF160" i="5" s="1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R158" i="5"/>
  <c r="P158" i="5"/>
  <c r="BK158" i="5"/>
  <c r="J158" i="5"/>
  <c r="BF158" i="5"/>
  <c r="BI157" i="5"/>
  <c r="BH157" i="5"/>
  <c r="BG157" i="5"/>
  <c r="BE157" i="5"/>
  <c r="T157" i="5"/>
  <c r="R157" i="5"/>
  <c r="P157" i="5"/>
  <c r="BK157" i="5"/>
  <c r="J157" i="5"/>
  <c r="BF157" i="5" s="1"/>
  <c r="BI156" i="5"/>
  <c r="BH156" i="5"/>
  <c r="BG156" i="5"/>
  <c r="BE156" i="5"/>
  <c r="T156" i="5"/>
  <c r="R156" i="5"/>
  <c r="P156" i="5"/>
  <c r="BK156" i="5"/>
  <c r="J156" i="5"/>
  <c r="BF156" i="5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/>
  <c r="BI151" i="5"/>
  <c r="BH151" i="5"/>
  <c r="BG151" i="5"/>
  <c r="BE151" i="5"/>
  <c r="T151" i="5"/>
  <c r="R151" i="5"/>
  <c r="P151" i="5"/>
  <c r="BK151" i="5"/>
  <c r="J151" i="5"/>
  <c r="BF151" i="5" s="1"/>
  <c r="BI150" i="5"/>
  <c r="BH150" i="5"/>
  <c r="BG150" i="5"/>
  <c r="BE150" i="5"/>
  <c r="T150" i="5"/>
  <c r="R150" i="5"/>
  <c r="P150" i="5"/>
  <c r="BK150" i="5"/>
  <c r="J150" i="5"/>
  <c r="BF150" i="5"/>
  <c r="BI149" i="5"/>
  <c r="BH149" i="5"/>
  <c r="BG149" i="5"/>
  <c r="BE149" i="5"/>
  <c r="T149" i="5"/>
  <c r="T148" i="5" s="1"/>
  <c r="R149" i="5"/>
  <c r="R148" i="5"/>
  <c r="P149" i="5"/>
  <c r="P148" i="5" s="1"/>
  <c r="BK149" i="5"/>
  <c r="BK148" i="5"/>
  <c r="J148" i="5" s="1"/>
  <c r="J106" i="5" s="1"/>
  <c r="J149" i="5"/>
  <c r="BF149" i="5" s="1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P144" i="5" s="1"/>
  <c r="BK146" i="5"/>
  <c r="J146" i="5"/>
  <c r="BF146" i="5"/>
  <c r="BI145" i="5"/>
  <c r="BH145" i="5"/>
  <c r="BG145" i="5"/>
  <c r="BE145" i="5"/>
  <c r="T145" i="5"/>
  <c r="R145" i="5"/>
  <c r="R144" i="5" s="1"/>
  <c r="P145" i="5"/>
  <c r="BK145" i="5"/>
  <c r="J145" i="5"/>
  <c r="BF145" i="5"/>
  <c r="BI142" i="5"/>
  <c r="BH142" i="5"/>
  <c r="BG142" i="5"/>
  <c r="BE142" i="5"/>
  <c r="T142" i="5"/>
  <c r="T141" i="5" s="1"/>
  <c r="R142" i="5"/>
  <c r="R141" i="5"/>
  <c r="P142" i="5"/>
  <c r="P141" i="5" s="1"/>
  <c r="BK142" i="5"/>
  <c r="BK141" i="5"/>
  <c r="J141" i="5" s="1"/>
  <c r="J103" i="5" s="1"/>
  <c r="J142" i="5"/>
  <c r="BF142" i="5" s="1"/>
  <c r="BI140" i="5"/>
  <c r="BH140" i="5"/>
  <c r="BG140" i="5"/>
  <c r="BE140" i="5"/>
  <c r="T140" i="5"/>
  <c r="R140" i="5"/>
  <c r="P140" i="5"/>
  <c r="BK140" i="5"/>
  <c r="J140" i="5"/>
  <c r="BF140" i="5" s="1"/>
  <c r="BI139" i="5"/>
  <c r="BH139" i="5"/>
  <c r="BG139" i="5"/>
  <c r="BE139" i="5"/>
  <c r="T139" i="5"/>
  <c r="R139" i="5"/>
  <c r="P139" i="5"/>
  <c r="BK139" i="5"/>
  <c r="J139" i="5"/>
  <c r="BF139" i="5"/>
  <c r="BI138" i="5"/>
  <c r="BH138" i="5"/>
  <c r="BG138" i="5"/>
  <c r="BE138" i="5"/>
  <c r="T138" i="5"/>
  <c r="R138" i="5"/>
  <c r="P138" i="5"/>
  <c r="BK138" i="5"/>
  <c r="J138" i="5"/>
  <c r="BF138" i="5" s="1"/>
  <c r="BI137" i="5"/>
  <c r="BH137" i="5"/>
  <c r="BG137" i="5"/>
  <c r="BE137" i="5"/>
  <c r="T137" i="5"/>
  <c r="R137" i="5"/>
  <c r="P137" i="5"/>
  <c r="BK137" i="5"/>
  <c r="J137" i="5"/>
  <c r="BF137" i="5"/>
  <c r="BI136" i="5"/>
  <c r="BH136" i="5"/>
  <c r="BG136" i="5"/>
  <c r="F39" i="5" s="1"/>
  <c r="BB100" i="1" s="1"/>
  <c r="BE136" i="5"/>
  <c r="T136" i="5"/>
  <c r="R136" i="5"/>
  <c r="P136" i="5"/>
  <c r="BK136" i="5"/>
  <c r="J136" i="5"/>
  <c r="BF136" i="5"/>
  <c r="BI135" i="5"/>
  <c r="BH135" i="5"/>
  <c r="BG135" i="5"/>
  <c r="BE135" i="5"/>
  <c r="T135" i="5"/>
  <c r="T134" i="5" s="1"/>
  <c r="T133" i="5" s="1"/>
  <c r="R135" i="5"/>
  <c r="P135" i="5"/>
  <c r="P134" i="5" s="1"/>
  <c r="P133" i="5" s="1"/>
  <c r="BK135" i="5"/>
  <c r="J135" i="5"/>
  <c r="BF135" i="5" s="1"/>
  <c r="J129" i="5"/>
  <c r="J128" i="5"/>
  <c r="F128" i="5"/>
  <c r="F126" i="5"/>
  <c r="E124" i="5"/>
  <c r="J96" i="5"/>
  <c r="J95" i="5"/>
  <c r="F95" i="5"/>
  <c r="F93" i="5"/>
  <c r="E91" i="5"/>
  <c r="J22" i="5"/>
  <c r="E22" i="5"/>
  <c r="F129" i="5" s="1"/>
  <c r="F96" i="5"/>
  <c r="J21" i="5"/>
  <c r="J16" i="5"/>
  <c r="J126" i="5" s="1"/>
  <c r="E7" i="5"/>
  <c r="J41" i="4"/>
  <c r="J40" i="4"/>
  <c r="AY99" i="1" s="1"/>
  <c r="J39" i="4"/>
  <c r="AX99" i="1"/>
  <c r="BI149" i="4"/>
  <c r="BH149" i="4"/>
  <c r="BG149" i="4"/>
  <c r="BE149" i="4"/>
  <c r="T149" i="4"/>
  <c r="R149" i="4"/>
  <c r="P149" i="4"/>
  <c r="BK149" i="4"/>
  <c r="J149" i="4"/>
  <c r="BF149" i="4" s="1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/>
  <c r="BI141" i="4"/>
  <c r="BH141" i="4"/>
  <c r="BG141" i="4"/>
  <c r="BE141" i="4"/>
  <c r="T141" i="4"/>
  <c r="T140" i="4" s="1"/>
  <c r="T139" i="4" s="1"/>
  <c r="R141" i="4"/>
  <c r="P141" i="4"/>
  <c r="BK141" i="4"/>
  <c r="BK140" i="4" s="1"/>
  <c r="BK139" i="4" s="1"/>
  <c r="J139" i="4" s="1"/>
  <c r="J105" i="4" s="1"/>
  <c r="J141" i="4"/>
  <c r="BF141" i="4"/>
  <c r="BI138" i="4"/>
  <c r="BH138" i="4"/>
  <c r="BG138" i="4"/>
  <c r="BE138" i="4"/>
  <c r="T138" i="4"/>
  <c r="T137" i="4" s="1"/>
  <c r="R138" i="4"/>
  <c r="R137" i="4"/>
  <c r="P138" i="4"/>
  <c r="P137" i="4" s="1"/>
  <c r="BK138" i="4"/>
  <c r="BK137" i="4"/>
  <c r="J137" i="4" s="1"/>
  <c r="J104" i="4" s="1"/>
  <c r="J138" i="4"/>
  <c r="BF138" i="4" s="1"/>
  <c r="BI136" i="4"/>
  <c r="BH136" i="4"/>
  <c r="BG136" i="4"/>
  <c r="BE136" i="4"/>
  <c r="T136" i="4"/>
  <c r="R136" i="4"/>
  <c r="P136" i="4"/>
  <c r="BK136" i="4"/>
  <c r="J136" i="4"/>
  <c r="BF136" i="4"/>
  <c r="BI135" i="4"/>
  <c r="F41" i="4" s="1"/>
  <c r="BD99" i="1" s="1"/>
  <c r="BH135" i="4"/>
  <c r="BG135" i="4"/>
  <c r="BE135" i="4"/>
  <c r="T135" i="4"/>
  <c r="T134" i="4" s="1"/>
  <c r="R135" i="4"/>
  <c r="P135" i="4"/>
  <c r="BK135" i="4"/>
  <c r="BK134" i="4"/>
  <c r="J134" i="4" s="1"/>
  <c r="J103" i="4" s="1"/>
  <c r="J135" i="4"/>
  <c r="BF135" i="4" s="1"/>
  <c r="BI133" i="4"/>
  <c r="BH133" i="4"/>
  <c r="BG133" i="4"/>
  <c r="BE133" i="4"/>
  <c r="T133" i="4"/>
  <c r="T132" i="4"/>
  <c r="R133" i="4"/>
  <c r="R132" i="4" s="1"/>
  <c r="P133" i="4"/>
  <c r="P132" i="4"/>
  <c r="BK133" i="4"/>
  <c r="BK132" i="4" s="1"/>
  <c r="J133" i="4"/>
  <c r="BF133" i="4" s="1"/>
  <c r="J127" i="4"/>
  <c r="J126" i="4"/>
  <c r="F126" i="4"/>
  <c r="F124" i="4"/>
  <c r="E122" i="4"/>
  <c r="J96" i="4"/>
  <c r="J95" i="4"/>
  <c r="F95" i="4"/>
  <c r="F93" i="4"/>
  <c r="E91" i="4"/>
  <c r="J22" i="4"/>
  <c r="E22" i="4"/>
  <c r="F127" i="4" s="1"/>
  <c r="F96" i="4"/>
  <c r="J21" i="4"/>
  <c r="J16" i="4"/>
  <c r="E7" i="4"/>
  <c r="J41" i="3"/>
  <c r="J40" i="3"/>
  <c r="AY98" i="1" s="1"/>
  <c r="J39" i="3"/>
  <c r="AX98" i="1"/>
  <c r="BI344" i="3"/>
  <c r="BH344" i="3"/>
  <c r="BG344" i="3"/>
  <c r="BE344" i="3"/>
  <c r="T344" i="3"/>
  <c r="R344" i="3"/>
  <c r="P344" i="3"/>
  <c r="BK344" i="3"/>
  <c r="J344" i="3"/>
  <c r="BF344" i="3" s="1"/>
  <c r="BI343" i="3"/>
  <c r="BH343" i="3"/>
  <c r="BG343" i="3"/>
  <c r="BE343" i="3"/>
  <c r="T343" i="3"/>
  <c r="R343" i="3"/>
  <c r="P343" i="3"/>
  <c r="BK343" i="3"/>
  <c r="J343" i="3"/>
  <c r="BF343" i="3"/>
  <c r="BI342" i="3"/>
  <c r="BH342" i="3"/>
  <c r="BG342" i="3"/>
  <c r="BE342" i="3"/>
  <c r="T342" i="3"/>
  <c r="R342" i="3"/>
  <c r="P342" i="3"/>
  <c r="BK342" i="3"/>
  <c r="J342" i="3"/>
  <c r="BF342" i="3"/>
  <c r="BI341" i="3"/>
  <c r="BH341" i="3"/>
  <c r="BG341" i="3"/>
  <c r="BE341" i="3"/>
  <c r="T341" i="3"/>
  <c r="R341" i="3"/>
  <c r="P341" i="3"/>
  <c r="BK341" i="3"/>
  <c r="J341" i="3"/>
  <c r="BF341" i="3"/>
  <c r="BI340" i="3"/>
  <c r="BH340" i="3"/>
  <c r="BG340" i="3"/>
  <c r="BE340" i="3"/>
  <c r="T340" i="3"/>
  <c r="R340" i="3"/>
  <c r="P340" i="3"/>
  <c r="BK340" i="3"/>
  <c r="J340" i="3"/>
  <c r="BF340" i="3"/>
  <c r="BI339" i="3"/>
  <c r="BH339" i="3"/>
  <c r="BG339" i="3"/>
  <c r="BE339" i="3"/>
  <c r="T339" i="3"/>
  <c r="R339" i="3"/>
  <c r="P339" i="3"/>
  <c r="BK339" i="3"/>
  <c r="J339" i="3"/>
  <c r="BF339" i="3"/>
  <c r="BI338" i="3"/>
  <c r="BH338" i="3"/>
  <c r="BG338" i="3"/>
  <c r="BE338" i="3"/>
  <c r="T338" i="3"/>
  <c r="R338" i="3"/>
  <c r="P338" i="3"/>
  <c r="BK338" i="3"/>
  <c r="J338" i="3"/>
  <c r="BF338" i="3"/>
  <c r="BI337" i="3"/>
  <c r="BH337" i="3"/>
  <c r="BG337" i="3"/>
  <c r="BE337" i="3"/>
  <c r="T337" i="3"/>
  <c r="R337" i="3"/>
  <c r="R334" i="3" s="1"/>
  <c r="P337" i="3"/>
  <c r="BK337" i="3"/>
  <c r="J337" i="3"/>
  <c r="BF337" i="3"/>
  <c r="BI336" i="3"/>
  <c r="BH336" i="3"/>
  <c r="BG336" i="3"/>
  <c r="BE336" i="3"/>
  <c r="T336" i="3"/>
  <c r="R336" i="3"/>
  <c r="P336" i="3"/>
  <c r="BK336" i="3"/>
  <c r="BK334" i="3" s="1"/>
  <c r="J334" i="3" s="1"/>
  <c r="J111" i="3" s="1"/>
  <c r="J336" i="3"/>
  <c r="BF336" i="3"/>
  <c r="BI335" i="3"/>
  <c r="BH335" i="3"/>
  <c r="BG335" i="3"/>
  <c r="BE335" i="3"/>
  <c r="T335" i="3"/>
  <c r="T334" i="3"/>
  <c r="R335" i="3"/>
  <c r="P335" i="3"/>
  <c r="P334" i="3"/>
  <c r="BK335" i="3"/>
  <c r="J335" i="3"/>
  <c r="BF335" i="3"/>
  <c r="BI333" i="3"/>
  <c r="BH333" i="3"/>
  <c r="BG333" i="3"/>
  <c r="BE333" i="3"/>
  <c r="T333" i="3"/>
  <c r="R333" i="3"/>
  <c r="P333" i="3"/>
  <c r="BK333" i="3"/>
  <c r="J333" i="3"/>
  <c r="BF333" i="3"/>
  <c r="BI332" i="3"/>
  <c r="BH332" i="3"/>
  <c r="BG332" i="3"/>
  <c r="BE332" i="3"/>
  <c r="T332" i="3"/>
  <c r="R332" i="3"/>
  <c r="P332" i="3"/>
  <c r="BK332" i="3"/>
  <c r="J332" i="3"/>
  <c r="BF332" i="3" s="1"/>
  <c r="BI331" i="3"/>
  <c r="BH331" i="3"/>
  <c r="BG331" i="3"/>
  <c r="BE331" i="3"/>
  <c r="T331" i="3"/>
  <c r="R331" i="3"/>
  <c r="P331" i="3"/>
  <c r="BK331" i="3"/>
  <c r="J331" i="3"/>
  <c r="BF331" i="3" s="1"/>
  <c r="BI330" i="3"/>
  <c r="BH330" i="3"/>
  <c r="BG330" i="3"/>
  <c r="BE330" i="3"/>
  <c r="T330" i="3"/>
  <c r="R330" i="3"/>
  <c r="P330" i="3"/>
  <c r="BK330" i="3"/>
  <c r="J330" i="3"/>
  <c r="BF330" i="3" s="1"/>
  <c r="BI329" i="3"/>
  <c r="BH329" i="3"/>
  <c r="BG329" i="3"/>
  <c r="BE329" i="3"/>
  <c r="T329" i="3"/>
  <c r="R329" i="3"/>
  <c r="P329" i="3"/>
  <c r="BK329" i="3"/>
  <c r="J329" i="3"/>
  <c r="BF329" i="3" s="1"/>
  <c r="BI328" i="3"/>
  <c r="BH328" i="3"/>
  <c r="BG328" i="3"/>
  <c r="BE328" i="3"/>
  <c r="T328" i="3"/>
  <c r="R328" i="3"/>
  <c r="P328" i="3"/>
  <c r="BK328" i="3"/>
  <c r="J328" i="3"/>
  <c r="BF328" i="3" s="1"/>
  <c r="BI327" i="3"/>
  <c r="BH327" i="3"/>
  <c r="BG327" i="3"/>
  <c r="BE327" i="3"/>
  <c r="T327" i="3"/>
  <c r="R327" i="3"/>
  <c r="P327" i="3"/>
  <c r="BK327" i="3"/>
  <c r="J327" i="3"/>
  <c r="BF327" i="3"/>
  <c r="BI326" i="3"/>
  <c r="BH326" i="3"/>
  <c r="BG326" i="3"/>
  <c r="BE326" i="3"/>
  <c r="T326" i="3"/>
  <c r="R326" i="3"/>
  <c r="R325" i="3" s="1"/>
  <c r="P326" i="3"/>
  <c r="BK326" i="3"/>
  <c r="J326" i="3"/>
  <c r="BF326" i="3" s="1"/>
  <c r="BI324" i="3"/>
  <c r="BH324" i="3"/>
  <c r="BG324" i="3"/>
  <c r="BE324" i="3"/>
  <c r="T324" i="3"/>
  <c r="R324" i="3"/>
  <c r="P324" i="3"/>
  <c r="BK324" i="3"/>
  <c r="J324" i="3"/>
  <c r="BF324" i="3"/>
  <c r="BI323" i="3"/>
  <c r="BH323" i="3"/>
  <c r="BG323" i="3"/>
  <c r="BE323" i="3"/>
  <c r="T323" i="3"/>
  <c r="R323" i="3"/>
  <c r="P323" i="3"/>
  <c r="BK323" i="3"/>
  <c r="J323" i="3"/>
  <c r="BF323" i="3"/>
  <c r="BI322" i="3"/>
  <c r="BH322" i="3"/>
  <c r="BG322" i="3"/>
  <c r="BE322" i="3"/>
  <c r="T322" i="3"/>
  <c r="R322" i="3"/>
  <c r="P322" i="3"/>
  <c r="BK322" i="3"/>
  <c r="J322" i="3"/>
  <c r="BF322" i="3"/>
  <c r="BI321" i="3"/>
  <c r="BH321" i="3"/>
  <c r="BG321" i="3"/>
  <c r="BE321" i="3"/>
  <c r="T321" i="3"/>
  <c r="R321" i="3"/>
  <c r="P321" i="3"/>
  <c r="BK321" i="3"/>
  <c r="J321" i="3"/>
  <c r="BF321" i="3"/>
  <c r="BI320" i="3"/>
  <c r="BH320" i="3"/>
  <c r="BG320" i="3"/>
  <c r="BE320" i="3"/>
  <c r="T320" i="3"/>
  <c r="R320" i="3"/>
  <c r="P320" i="3"/>
  <c r="BK320" i="3"/>
  <c r="J320" i="3"/>
  <c r="BF320" i="3"/>
  <c r="BI319" i="3"/>
  <c r="BH319" i="3"/>
  <c r="BG319" i="3"/>
  <c r="BE319" i="3"/>
  <c r="T319" i="3"/>
  <c r="R319" i="3"/>
  <c r="P319" i="3"/>
  <c r="BK319" i="3"/>
  <c r="J319" i="3"/>
  <c r="BF319" i="3"/>
  <c r="BI318" i="3"/>
  <c r="BH318" i="3"/>
  <c r="BG318" i="3"/>
  <c r="BE318" i="3"/>
  <c r="T318" i="3"/>
  <c r="R318" i="3"/>
  <c r="P318" i="3"/>
  <c r="BK318" i="3"/>
  <c r="J318" i="3"/>
  <c r="BF318" i="3"/>
  <c r="BI317" i="3"/>
  <c r="BH317" i="3"/>
  <c r="BG317" i="3"/>
  <c r="BE317" i="3"/>
  <c r="T317" i="3"/>
  <c r="R317" i="3"/>
  <c r="P317" i="3"/>
  <c r="BK317" i="3"/>
  <c r="J317" i="3"/>
  <c r="BF317" i="3"/>
  <c r="BI316" i="3"/>
  <c r="BH316" i="3"/>
  <c r="BG316" i="3"/>
  <c r="BE316" i="3"/>
  <c r="T316" i="3"/>
  <c r="R316" i="3"/>
  <c r="P316" i="3"/>
  <c r="BK316" i="3"/>
  <c r="J316" i="3"/>
  <c r="BF316" i="3"/>
  <c r="BI315" i="3"/>
  <c r="BH315" i="3"/>
  <c r="BG315" i="3"/>
  <c r="BE315" i="3"/>
  <c r="T315" i="3"/>
  <c r="R315" i="3"/>
  <c r="P315" i="3"/>
  <c r="BK315" i="3"/>
  <c r="J315" i="3"/>
  <c r="BF315" i="3"/>
  <c r="BI314" i="3"/>
  <c r="BH314" i="3"/>
  <c r="BG314" i="3"/>
  <c r="BE314" i="3"/>
  <c r="T314" i="3"/>
  <c r="R314" i="3"/>
  <c r="P314" i="3"/>
  <c r="BK314" i="3"/>
  <c r="J314" i="3"/>
  <c r="BF314" i="3"/>
  <c r="BI313" i="3"/>
  <c r="BH313" i="3"/>
  <c r="BG313" i="3"/>
  <c r="BE313" i="3"/>
  <c r="T313" i="3"/>
  <c r="R313" i="3"/>
  <c r="P313" i="3"/>
  <c r="BK313" i="3"/>
  <c r="J313" i="3"/>
  <c r="BF313" i="3"/>
  <c r="BI312" i="3"/>
  <c r="BH312" i="3"/>
  <c r="BG312" i="3"/>
  <c r="BE312" i="3"/>
  <c r="T312" i="3"/>
  <c r="R312" i="3"/>
  <c r="P312" i="3"/>
  <c r="BK312" i="3"/>
  <c r="J312" i="3"/>
  <c r="BF312" i="3"/>
  <c r="BI311" i="3"/>
  <c r="BH311" i="3"/>
  <c r="BG311" i="3"/>
  <c r="BE311" i="3"/>
  <c r="T311" i="3"/>
  <c r="R311" i="3"/>
  <c r="P311" i="3"/>
  <c r="BK311" i="3"/>
  <c r="J311" i="3"/>
  <c r="BF311" i="3"/>
  <c r="BI310" i="3"/>
  <c r="BH310" i="3"/>
  <c r="BG310" i="3"/>
  <c r="BE310" i="3"/>
  <c r="T310" i="3"/>
  <c r="R310" i="3"/>
  <c r="P310" i="3"/>
  <c r="BK310" i="3"/>
  <c r="J310" i="3"/>
  <c r="BF310" i="3"/>
  <c r="BI309" i="3"/>
  <c r="BH309" i="3"/>
  <c r="BG309" i="3"/>
  <c r="BE309" i="3"/>
  <c r="T309" i="3"/>
  <c r="R309" i="3"/>
  <c r="P309" i="3"/>
  <c r="BK309" i="3"/>
  <c r="J309" i="3"/>
  <c r="BF309" i="3"/>
  <c r="BI307" i="3"/>
  <c r="BH307" i="3"/>
  <c r="BG307" i="3"/>
  <c r="BE307" i="3"/>
  <c r="T307" i="3"/>
  <c r="R307" i="3"/>
  <c r="P307" i="3"/>
  <c r="BK307" i="3"/>
  <c r="J307" i="3"/>
  <c r="BF307" i="3"/>
  <c r="BI306" i="3"/>
  <c r="BH306" i="3"/>
  <c r="BG306" i="3"/>
  <c r="BE306" i="3"/>
  <c r="T306" i="3"/>
  <c r="R306" i="3"/>
  <c r="P306" i="3"/>
  <c r="BK306" i="3"/>
  <c r="J306" i="3"/>
  <c r="BF306" i="3"/>
  <c r="BI305" i="3"/>
  <c r="BH305" i="3"/>
  <c r="BG305" i="3"/>
  <c r="BE305" i="3"/>
  <c r="T305" i="3"/>
  <c r="R305" i="3"/>
  <c r="P305" i="3"/>
  <c r="BK305" i="3"/>
  <c r="J305" i="3"/>
  <c r="BF305" i="3"/>
  <c r="BI304" i="3"/>
  <c r="BH304" i="3"/>
  <c r="BG304" i="3"/>
  <c r="BE304" i="3"/>
  <c r="T304" i="3"/>
  <c r="R304" i="3"/>
  <c r="P304" i="3"/>
  <c r="BK304" i="3"/>
  <c r="J304" i="3"/>
  <c r="BF304" i="3"/>
  <c r="BI303" i="3"/>
  <c r="BH303" i="3"/>
  <c r="BG303" i="3"/>
  <c r="BE303" i="3"/>
  <c r="T303" i="3"/>
  <c r="R303" i="3"/>
  <c r="P303" i="3"/>
  <c r="BK303" i="3"/>
  <c r="J303" i="3"/>
  <c r="BF303" i="3"/>
  <c r="BI302" i="3"/>
  <c r="BH302" i="3"/>
  <c r="BG302" i="3"/>
  <c r="BE302" i="3"/>
  <c r="T302" i="3"/>
  <c r="R302" i="3"/>
  <c r="P302" i="3"/>
  <c r="BK302" i="3"/>
  <c r="J302" i="3"/>
  <c r="BF302" i="3"/>
  <c r="BI301" i="3"/>
  <c r="BH301" i="3"/>
  <c r="BG301" i="3"/>
  <c r="BE301" i="3"/>
  <c r="T301" i="3"/>
  <c r="R301" i="3"/>
  <c r="P301" i="3"/>
  <c r="BK301" i="3"/>
  <c r="J301" i="3"/>
  <c r="BF301" i="3"/>
  <c r="BI300" i="3"/>
  <c r="BH300" i="3"/>
  <c r="BG300" i="3"/>
  <c r="BE300" i="3"/>
  <c r="T300" i="3"/>
  <c r="R300" i="3"/>
  <c r="P300" i="3"/>
  <c r="BK300" i="3"/>
  <c r="J300" i="3"/>
  <c r="BF300" i="3"/>
  <c r="BI299" i="3"/>
  <c r="BH299" i="3"/>
  <c r="BG299" i="3"/>
  <c r="BE299" i="3"/>
  <c r="T299" i="3"/>
  <c r="R299" i="3"/>
  <c r="P299" i="3"/>
  <c r="BK299" i="3"/>
  <c r="J299" i="3"/>
  <c r="BF299" i="3"/>
  <c r="BI298" i="3"/>
  <c r="BH298" i="3"/>
  <c r="BG298" i="3"/>
  <c r="BE298" i="3"/>
  <c r="T298" i="3"/>
  <c r="R298" i="3"/>
  <c r="P298" i="3"/>
  <c r="BK298" i="3"/>
  <c r="J298" i="3"/>
  <c r="BF298" i="3"/>
  <c r="BI297" i="3"/>
  <c r="BH297" i="3"/>
  <c r="BG297" i="3"/>
  <c r="BE297" i="3"/>
  <c r="T297" i="3"/>
  <c r="R297" i="3"/>
  <c r="P297" i="3"/>
  <c r="BK297" i="3"/>
  <c r="J297" i="3"/>
  <c r="BF297" i="3"/>
  <c r="BI296" i="3"/>
  <c r="BH296" i="3"/>
  <c r="BG296" i="3"/>
  <c r="BE296" i="3"/>
  <c r="T296" i="3"/>
  <c r="R296" i="3"/>
  <c r="P296" i="3"/>
  <c r="BK296" i="3"/>
  <c r="J296" i="3"/>
  <c r="BF296" i="3"/>
  <c r="BI295" i="3"/>
  <c r="BH295" i="3"/>
  <c r="BG295" i="3"/>
  <c r="BE295" i="3"/>
  <c r="T295" i="3"/>
  <c r="R295" i="3"/>
  <c r="P295" i="3"/>
  <c r="BK295" i="3"/>
  <c r="J295" i="3"/>
  <c r="BF295" i="3"/>
  <c r="BI294" i="3"/>
  <c r="BH294" i="3"/>
  <c r="BG294" i="3"/>
  <c r="BE294" i="3"/>
  <c r="T294" i="3"/>
  <c r="R294" i="3"/>
  <c r="P294" i="3"/>
  <c r="BK294" i="3"/>
  <c r="J294" i="3"/>
  <c r="BF294" i="3"/>
  <c r="BI293" i="3"/>
  <c r="BH293" i="3"/>
  <c r="BG293" i="3"/>
  <c r="BE293" i="3"/>
  <c r="T293" i="3"/>
  <c r="R293" i="3"/>
  <c r="P293" i="3"/>
  <c r="BK293" i="3"/>
  <c r="J293" i="3"/>
  <c r="BF293" i="3"/>
  <c r="BI292" i="3"/>
  <c r="BH292" i="3"/>
  <c r="BG292" i="3"/>
  <c r="BE292" i="3"/>
  <c r="T292" i="3"/>
  <c r="R292" i="3"/>
  <c r="R289" i="3" s="1"/>
  <c r="P292" i="3"/>
  <c r="BK292" i="3"/>
  <c r="J292" i="3"/>
  <c r="BF292" i="3"/>
  <c r="BI291" i="3"/>
  <c r="BH291" i="3"/>
  <c r="BG291" i="3"/>
  <c r="BE291" i="3"/>
  <c r="T291" i="3"/>
  <c r="R291" i="3"/>
  <c r="P291" i="3"/>
  <c r="BK291" i="3"/>
  <c r="J291" i="3"/>
  <c r="BF291" i="3"/>
  <c r="BI290" i="3"/>
  <c r="BH290" i="3"/>
  <c r="BG290" i="3"/>
  <c r="BE290" i="3"/>
  <c r="T290" i="3"/>
  <c r="T289" i="3"/>
  <c r="R290" i="3"/>
  <c r="P290" i="3"/>
  <c r="P289" i="3" s="1"/>
  <c r="BK290" i="3"/>
  <c r="J290" i="3"/>
  <c r="BF290" i="3" s="1"/>
  <c r="BI288" i="3"/>
  <c r="BH288" i="3"/>
  <c r="BG288" i="3"/>
  <c r="BE288" i="3"/>
  <c r="T288" i="3"/>
  <c r="R288" i="3"/>
  <c r="P288" i="3"/>
  <c r="BK288" i="3"/>
  <c r="J288" i="3"/>
  <c r="BF288" i="3"/>
  <c r="BI287" i="3"/>
  <c r="BH287" i="3"/>
  <c r="BG287" i="3"/>
  <c r="BE287" i="3"/>
  <c r="T287" i="3"/>
  <c r="R287" i="3"/>
  <c r="P287" i="3"/>
  <c r="BK287" i="3"/>
  <c r="J287" i="3"/>
  <c r="BF287" i="3"/>
  <c r="BI286" i="3"/>
  <c r="BH286" i="3"/>
  <c r="BG286" i="3"/>
  <c r="BE286" i="3"/>
  <c r="T286" i="3"/>
  <c r="R286" i="3"/>
  <c r="P286" i="3"/>
  <c r="BK286" i="3"/>
  <c r="J286" i="3"/>
  <c r="BF286" i="3"/>
  <c r="BI285" i="3"/>
  <c r="BH285" i="3"/>
  <c r="BG285" i="3"/>
  <c r="BE285" i="3"/>
  <c r="T285" i="3"/>
  <c r="R285" i="3"/>
  <c r="P285" i="3"/>
  <c r="BK285" i="3"/>
  <c r="J285" i="3"/>
  <c r="BF285" i="3"/>
  <c r="BI284" i="3"/>
  <c r="BH284" i="3"/>
  <c r="BG284" i="3"/>
  <c r="BE284" i="3"/>
  <c r="T284" i="3"/>
  <c r="R284" i="3"/>
  <c r="P284" i="3"/>
  <c r="BK284" i="3"/>
  <c r="J284" i="3"/>
  <c r="BF284" i="3"/>
  <c r="BI283" i="3"/>
  <c r="BH283" i="3"/>
  <c r="BG283" i="3"/>
  <c r="BE283" i="3"/>
  <c r="T283" i="3"/>
  <c r="R283" i="3"/>
  <c r="P283" i="3"/>
  <c r="BK283" i="3"/>
  <c r="J283" i="3"/>
  <c r="BF283" i="3"/>
  <c r="BI282" i="3"/>
  <c r="BH282" i="3"/>
  <c r="BG282" i="3"/>
  <c r="BE282" i="3"/>
  <c r="T282" i="3"/>
  <c r="R282" i="3"/>
  <c r="R279" i="3" s="1"/>
  <c r="P282" i="3"/>
  <c r="BK282" i="3"/>
  <c r="J282" i="3"/>
  <c r="BF282" i="3"/>
  <c r="BI281" i="3"/>
  <c r="BH281" i="3"/>
  <c r="BG281" i="3"/>
  <c r="BE281" i="3"/>
  <c r="T281" i="3"/>
  <c r="R281" i="3"/>
  <c r="P281" i="3"/>
  <c r="BK281" i="3"/>
  <c r="J281" i="3"/>
  <c r="BF281" i="3"/>
  <c r="BI280" i="3"/>
  <c r="BH280" i="3"/>
  <c r="BG280" i="3"/>
  <c r="BE280" i="3"/>
  <c r="T280" i="3"/>
  <c r="T279" i="3"/>
  <c r="R280" i="3"/>
  <c r="P280" i="3"/>
  <c r="P279" i="3" s="1"/>
  <c r="BK280" i="3"/>
  <c r="J280" i="3"/>
  <c r="BF280" i="3" s="1"/>
  <c r="BI278" i="3"/>
  <c r="BH278" i="3"/>
  <c r="BG278" i="3"/>
  <c r="BE278" i="3"/>
  <c r="T278" i="3"/>
  <c r="R278" i="3"/>
  <c r="P278" i="3"/>
  <c r="BK278" i="3"/>
  <c r="J278" i="3"/>
  <c r="BF278" i="3" s="1"/>
  <c r="BI277" i="3"/>
  <c r="BH277" i="3"/>
  <c r="BG277" i="3"/>
  <c r="BE277" i="3"/>
  <c r="T277" i="3"/>
  <c r="R277" i="3"/>
  <c r="P277" i="3"/>
  <c r="BK277" i="3"/>
  <c r="J277" i="3"/>
  <c r="BF277" i="3"/>
  <c r="BI276" i="3"/>
  <c r="BH276" i="3"/>
  <c r="BG276" i="3"/>
  <c r="BE276" i="3"/>
  <c r="T276" i="3"/>
  <c r="R276" i="3"/>
  <c r="P276" i="3"/>
  <c r="BK276" i="3"/>
  <c r="J276" i="3"/>
  <c r="BF276" i="3" s="1"/>
  <c r="BI275" i="3"/>
  <c r="BH275" i="3"/>
  <c r="BG275" i="3"/>
  <c r="BE275" i="3"/>
  <c r="T275" i="3"/>
  <c r="R275" i="3"/>
  <c r="P275" i="3"/>
  <c r="BK275" i="3"/>
  <c r="J275" i="3"/>
  <c r="BF275" i="3" s="1"/>
  <c r="BI274" i="3"/>
  <c r="BH274" i="3"/>
  <c r="BG274" i="3"/>
  <c r="BE274" i="3"/>
  <c r="T274" i="3"/>
  <c r="R274" i="3"/>
  <c r="P274" i="3"/>
  <c r="BK274" i="3"/>
  <c r="J274" i="3"/>
  <c r="BF274" i="3" s="1"/>
  <c r="BI273" i="3"/>
  <c r="BH273" i="3"/>
  <c r="BG273" i="3"/>
  <c r="BE273" i="3"/>
  <c r="T273" i="3"/>
  <c r="R273" i="3"/>
  <c r="P273" i="3"/>
  <c r="BK273" i="3"/>
  <c r="J273" i="3"/>
  <c r="BF273" i="3"/>
  <c r="BI272" i="3"/>
  <c r="BH272" i="3"/>
  <c r="BG272" i="3"/>
  <c r="BE272" i="3"/>
  <c r="T272" i="3"/>
  <c r="R272" i="3"/>
  <c r="P272" i="3"/>
  <c r="BK272" i="3"/>
  <c r="J272" i="3"/>
  <c r="BF272" i="3" s="1"/>
  <c r="BI271" i="3"/>
  <c r="BH271" i="3"/>
  <c r="BG271" i="3"/>
  <c r="BE271" i="3"/>
  <c r="T271" i="3"/>
  <c r="T270" i="3" s="1"/>
  <c r="R271" i="3"/>
  <c r="P271" i="3"/>
  <c r="BK271" i="3"/>
  <c r="BK270" i="3" s="1"/>
  <c r="J270" i="3" s="1"/>
  <c r="J106" i="3" s="1"/>
  <c r="J271" i="3"/>
  <c r="BF271" i="3"/>
  <c r="BI269" i="3"/>
  <c r="BH269" i="3"/>
  <c r="BG269" i="3"/>
  <c r="BE269" i="3"/>
  <c r="T269" i="3"/>
  <c r="R269" i="3"/>
  <c r="P269" i="3"/>
  <c r="BK269" i="3"/>
  <c r="J269" i="3"/>
  <c r="BF269" i="3"/>
  <c r="BI268" i="3"/>
  <c r="BH268" i="3"/>
  <c r="BG268" i="3"/>
  <c r="BE268" i="3"/>
  <c r="T268" i="3"/>
  <c r="R268" i="3"/>
  <c r="P268" i="3"/>
  <c r="BK268" i="3"/>
  <c r="J268" i="3"/>
  <c r="BF268" i="3"/>
  <c r="BI267" i="3"/>
  <c r="BH267" i="3"/>
  <c r="BG267" i="3"/>
  <c r="BE267" i="3"/>
  <c r="T267" i="3"/>
  <c r="R267" i="3"/>
  <c r="P267" i="3"/>
  <c r="BK267" i="3"/>
  <c r="J267" i="3"/>
  <c r="BF267" i="3"/>
  <c r="BI266" i="3"/>
  <c r="BH266" i="3"/>
  <c r="BG266" i="3"/>
  <c r="BE266" i="3"/>
  <c r="T266" i="3"/>
  <c r="R266" i="3"/>
  <c r="P266" i="3"/>
  <c r="BK266" i="3"/>
  <c r="J266" i="3"/>
  <c r="BF266" i="3"/>
  <c r="BI265" i="3"/>
  <c r="BH265" i="3"/>
  <c r="BG265" i="3"/>
  <c r="BE265" i="3"/>
  <c r="T265" i="3"/>
  <c r="R265" i="3"/>
  <c r="P265" i="3"/>
  <c r="BK265" i="3"/>
  <c r="J265" i="3"/>
  <c r="BF265" i="3"/>
  <c r="BI264" i="3"/>
  <c r="BH264" i="3"/>
  <c r="BG264" i="3"/>
  <c r="BE264" i="3"/>
  <c r="T264" i="3"/>
  <c r="R264" i="3"/>
  <c r="P264" i="3"/>
  <c r="BK264" i="3"/>
  <c r="J264" i="3"/>
  <c r="BF264" i="3"/>
  <c r="BI263" i="3"/>
  <c r="BH263" i="3"/>
  <c r="BG263" i="3"/>
  <c r="BE263" i="3"/>
  <c r="T263" i="3"/>
  <c r="R263" i="3"/>
  <c r="P263" i="3"/>
  <c r="BK263" i="3"/>
  <c r="J263" i="3"/>
  <c r="BF263" i="3"/>
  <c r="BI262" i="3"/>
  <c r="BH262" i="3"/>
  <c r="BG262" i="3"/>
  <c r="BE262" i="3"/>
  <c r="T262" i="3"/>
  <c r="R262" i="3"/>
  <c r="P262" i="3"/>
  <c r="BK262" i="3"/>
  <c r="J262" i="3"/>
  <c r="BF262" i="3"/>
  <c r="BI261" i="3"/>
  <c r="BH261" i="3"/>
  <c r="BG261" i="3"/>
  <c r="BE261" i="3"/>
  <c r="T261" i="3"/>
  <c r="R261" i="3"/>
  <c r="P261" i="3"/>
  <c r="BK261" i="3"/>
  <c r="J261" i="3"/>
  <c r="BF261" i="3"/>
  <c r="BI260" i="3"/>
  <c r="BH260" i="3"/>
  <c r="BG260" i="3"/>
  <c r="BE260" i="3"/>
  <c r="T260" i="3"/>
  <c r="R260" i="3"/>
  <c r="P260" i="3"/>
  <c r="BK260" i="3"/>
  <c r="J260" i="3"/>
  <c r="BF260" i="3"/>
  <c r="BI259" i="3"/>
  <c r="BH259" i="3"/>
  <c r="BG259" i="3"/>
  <c r="BE259" i="3"/>
  <c r="T259" i="3"/>
  <c r="R259" i="3"/>
  <c r="P259" i="3"/>
  <c r="BK259" i="3"/>
  <c r="J259" i="3"/>
  <c r="BF259" i="3"/>
  <c r="BI258" i="3"/>
  <c r="BH258" i="3"/>
  <c r="BG258" i="3"/>
  <c r="BE258" i="3"/>
  <c r="T258" i="3"/>
  <c r="R258" i="3"/>
  <c r="P258" i="3"/>
  <c r="BK258" i="3"/>
  <c r="J258" i="3"/>
  <c r="BF258" i="3"/>
  <c r="BI257" i="3"/>
  <c r="BH257" i="3"/>
  <c r="BG257" i="3"/>
  <c r="BE257" i="3"/>
  <c r="T257" i="3"/>
  <c r="R257" i="3"/>
  <c r="P257" i="3"/>
  <c r="BK257" i="3"/>
  <c r="J257" i="3"/>
  <c r="BF257" i="3"/>
  <c r="BI256" i="3"/>
  <c r="BH256" i="3"/>
  <c r="BG256" i="3"/>
  <c r="BE256" i="3"/>
  <c r="T256" i="3"/>
  <c r="R256" i="3"/>
  <c r="P256" i="3"/>
  <c r="BK256" i="3"/>
  <c r="J256" i="3"/>
  <c r="BF256" i="3"/>
  <c r="BI255" i="3"/>
  <c r="BH255" i="3"/>
  <c r="BG255" i="3"/>
  <c r="BE255" i="3"/>
  <c r="T255" i="3"/>
  <c r="R255" i="3"/>
  <c r="P255" i="3"/>
  <c r="BK255" i="3"/>
  <c r="J255" i="3"/>
  <c r="BF255" i="3"/>
  <c r="BI254" i="3"/>
  <c r="BH254" i="3"/>
  <c r="BG254" i="3"/>
  <c r="BE254" i="3"/>
  <c r="T254" i="3"/>
  <c r="R254" i="3"/>
  <c r="P254" i="3"/>
  <c r="BK254" i="3"/>
  <c r="J254" i="3"/>
  <c r="BF254" i="3"/>
  <c r="BI253" i="3"/>
  <c r="BH253" i="3"/>
  <c r="BG253" i="3"/>
  <c r="BE253" i="3"/>
  <c r="T253" i="3"/>
  <c r="R253" i="3"/>
  <c r="P253" i="3"/>
  <c r="BK253" i="3"/>
  <c r="J253" i="3"/>
  <c r="BF253" i="3"/>
  <c r="BI252" i="3"/>
  <c r="BH252" i="3"/>
  <c r="BG252" i="3"/>
  <c r="BE252" i="3"/>
  <c r="T252" i="3"/>
  <c r="R252" i="3"/>
  <c r="P252" i="3"/>
  <c r="BK252" i="3"/>
  <c r="J252" i="3"/>
  <c r="BF252" i="3"/>
  <c r="BI251" i="3"/>
  <c r="BH251" i="3"/>
  <c r="BG251" i="3"/>
  <c r="BE251" i="3"/>
  <c r="T251" i="3"/>
  <c r="R251" i="3"/>
  <c r="P251" i="3"/>
  <c r="BK251" i="3"/>
  <c r="J251" i="3"/>
  <c r="BF251" i="3"/>
  <c r="BI250" i="3"/>
  <c r="BH250" i="3"/>
  <c r="BG250" i="3"/>
  <c r="BE250" i="3"/>
  <c r="T250" i="3"/>
  <c r="T249" i="3"/>
  <c r="R250" i="3"/>
  <c r="P250" i="3"/>
  <c r="P249" i="3" s="1"/>
  <c r="BK250" i="3"/>
  <c r="J250" i="3"/>
  <c r="BF250" i="3" s="1"/>
  <c r="BI248" i="3"/>
  <c r="BH248" i="3"/>
  <c r="BG248" i="3"/>
  <c r="BE248" i="3"/>
  <c r="T248" i="3"/>
  <c r="R248" i="3"/>
  <c r="P248" i="3"/>
  <c r="BK248" i="3"/>
  <c r="J248" i="3"/>
  <c r="BF248" i="3" s="1"/>
  <c r="BI247" i="3"/>
  <c r="BH247" i="3"/>
  <c r="BG247" i="3"/>
  <c r="BE247" i="3"/>
  <c r="T247" i="3"/>
  <c r="R247" i="3"/>
  <c r="P247" i="3"/>
  <c r="BK247" i="3"/>
  <c r="J247" i="3"/>
  <c r="BF247" i="3"/>
  <c r="BI246" i="3"/>
  <c r="BH246" i="3"/>
  <c r="BG246" i="3"/>
  <c r="BE246" i="3"/>
  <c r="T246" i="3"/>
  <c r="R246" i="3"/>
  <c r="P246" i="3"/>
  <c r="BK246" i="3"/>
  <c r="J246" i="3"/>
  <c r="BF246" i="3" s="1"/>
  <c r="BI245" i="3"/>
  <c r="BH245" i="3"/>
  <c r="BG245" i="3"/>
  <c r="BE245" i="3"/>
  <c r="T245" i="3"/>
  <c r="R245" i="3"/>
  <c r="P245" i="3"/>
  <c r="BK245" i="3"/>
  <c r="J245" i="3"/>
  <c r="BF245" i="3" s="1"/>
  <c r="BI244" i="3"/>
  <c r="BH244" i="3"/>
  <c r="BG244" i="3"/>
  <c r="BE244" i="3"/>
  <c r="T244" i="3"/>
  <c r="R244" i="3"/>
  <c r="P244" i="3"/>
  <c r="BK244" i="3"/>
  <c r="J244" i="3"/>
  <c r="BF244" i="3" s="1"/>
  <c r="BI243" i="3"/>
  <c r="BH243" i="3"/>
  <c r="BG243" i="3"/>
  <c r="BE243" i="3"/>
  <c r="T243" i="3"/>
  <c r="R243" i="3"/>
  <c r="P243" i="3"/>
  <c r="BK243" i="3"/>
  <c r="J243" i="3"/>
  <c r="BF243" i="3"/>
  <c r="BI242" i="3"/>
  <c r="BH242" i="3"/>
  <c r="BG242" i="3"/>
  <c r="BE242" i="3"/>
  <c r="T242" i="3"/>
  <c r="R242" i="3"/>
  <c r="P242" i="3"/>
  <c r="BK242" i="3"/>
  <c r="J242" i="3"/>
  <c r="BF242" i="3" s="1"/>
  <c r="BI241" i="3"/>
  <c r="BH241" i="3"/>
  <c r="BG241" i="3"/>
  <c r="BE241" i="3"/>
  <c r="T241" i="3"/>
  <c r="R241" i="3"/>
  <c r="P241" i="3"/>
  <c r="BK241" i="3"/>
  <c r="J241" i="3"/>
  <c r="BF241" i="3" s="1"/>
  <c r="BI240" i="3"/>
  <c r="BH240" i="3"/>
  <c r="BG240" i="3"/>
  <c r="BE240" i="3"/>
  <c r="T240" i="3"/>
  <c r="R240" i="3"/>
  <c r="P240" i="3"/>
  <c r="BK240" i="3"/>
  <c r="J240" i="3"/>
  <c r="BF240" i="3" s="1"/>
  <c r="BI239" i="3"/>
  <c r="BH239" i="3"/>
  <c r="BG239" i="3"/>
  <c r="BE239" i="3"/>
  <c r="T239" i="3"/>
  <c r="R239" i="3"/>
  <c r="P239" i="3"/>
  <c r="BK239" i="3"/>
  <c r="J239" i="3"/>
  <c r="BF239" i="3"/>
  <c r="BI238" i="3"/>
  <c r="BH238" i="3"/>
  <c r="BG238" i="3"/>
  <c r="BE238" i="3"/>
  <c r="T238" i="3"/>
  <c r="R238" i="3"/>
  <c r="P238" i="3"/>
  <c r="BK238" i="3"/>
  <c r="J238" i="3"/>
  <c r="BF238" i="3" s="1"/>
  <c r="BI237" i="3"/>
  <c r="BH237" i="3"/>
  <c r="BG237" i="3"/>
  <c r="BE237" i="3"/>
  <c r="T237" i="3"/>
  <c r="R237" i="3"/>
  <c r="P237" i="3"/>
  <c r="BK237" i="3"/>
  <c r="J237" i="3"/>
  <c r="BF237" i="3" s="1"/>
  <c r="BI236" i="3"/>
  <c r="BH236" i="3"/>
  <c r="BG236" i="3"/>
  <c r="BE236" i="3"/>
  <c r="T236" i="3"/>
  <c r="R236" i="3"/>
  <c r="P236" i="3"/>
  <c r="BK236" i="3"/>
  <c r="J236" i="3"/>
  <c r="BF236" i="3" s="1"/>
  <c r="BI235" i="3"/>
  <c r="BH235" i="3"/>
  <c r="BG235" i="3"/>
  <c r="BE235" i="3"/>
  <c r="T235" i="3"/>
  <c r="R235" i="3"/>
  <c r="P235" i="3"/>
  <c r="BK235" i="3"/>
  <c r="J235" i="3"/>
  <c r="BF235" i="3"/>
  <c r="BI234" i="3"/>
  <c r="BH234" i="3"/>
  <c r="BG234" i="3"/>
  <c r="BE234" i="3"/>
  <c r="T234" i="3"/>
  <c r="R234" i="3"/>
  <c r="P234" i="3"/>
  <c r="BK234" i="3"/>
  <c r="J234" i="3"/>
  <c r="BF234" i="3" s="1"/>
  <c r="BI233" i="3"/>
  <c r="BH233" i="3"/>
  <c r="BG233" i="3"/>
  <c r="BE233" i="3"/>
  <c r="T233" i="3"/>
  <c r="R233" i="3"/>
  <c r="P233" i="3"/>
  <c r="BK233" i="3"/>
  <c r="J233" i="3"/>
  <c r="BF233" i="3" s="1"/>
  <c r="BI232" i="3"/>
  <c r="BH232" i="3"/>
  <c r="BG232" i="3"/>
  <c r="BE232" i="3"/>
  <c r="T232" i="3"/>
  <c r="T231" i="3" s="1"/>
  <c r="R232" i="3"/>
  <c r="P232" i="3"/>
  <c r="BK232" i="3"/>
  <c r="J232" i="3"/>
  <c r="BF232" i="3"/>
  <c r="BI229" i="3"/>
  <c r="BH229" i="3"/>
  <c r="BG229" i="3"/>
  <c r="BE229" i="3"/>
  <c r="T229" i="3"/>
  <c r="R229" i="3"/>
  <c r="P229" i="3"/>
  <c r="BK229" i="3"/>
  <c r="J229" i="3"/>
  <c r="BF229" i="3" s="1"/>
  <c r="BI228" i="3"/>
  <c r="BH228" i="3"/>
  <c r="BG228" i="3"/>
  <c r="BE228" i="3"/>
  <c r="T228" i="3"/>
  <c r="R228" i="3"/>
  <c r="P228" i="3"/>
  <c r="BK228" i="3"/>
  <c r="J228" i="3"/>
  <c r="BF228" i="3" s="1"/>
  <c r="BI227" i="3"/>
  <c r="BH227" i="3"/>
  <c r="BG227" i="3"/>
  <c r="BE227" i="3"/>
  <c r="T227" i="3"/>
  <c r="R227" i="3"/>
  <c r="P227" i="3"/>
  <c r="BK227" i="3"/>
  <c r="J227" i="3"/>
  <c r="BF227" i="3"/>
  <c r="BI226" i="3"/>
  <c r="BH226" i="3"/>
  <c r="BG226" i="3"/>
  <c r="BE226" i="3"/>
  <c r="T226" i="3"/>
  <c r="R226" i="3"/>
  <c r="P226" i="3"/>
  <c r="BK226" i="3"/>
  <c r="J226" i="3"/>
  <c r="BF226" i="3" s="1"/>
  <c r="BI225" i="3"/>
  <c r="BH225" i="3"/>
  <c r="BG225" i="3"/>
  <c r="BE225" i="3"/>
  <c r="T225" i="3"/>
  <c r="R225" i="3"/>
  <c r="P225" i="3"/>
  <c r="BK225" i="3"/>
  <c r="J225" i="3"/>
  <c r="BF225" i="3" s="1"/>
  <c r="BI224" i="3"/>
  <c r="BH224" i="3"/>
  <c r="BG224" i="3"/>
  <c r="BE224" i="3"/>
  <c r="T224" i="3"/>
  <c r="R224" i="3"/>
  <c r="P224" i="3"/>
  <c r="BK224" i="3"/>
  <c r="J224" i="3"/>
  <c r="BF224" i="3" s="1"/>
  <c r="BI223" i="3"/>
  <c r="BH223" i="3"/>
  <c r="BG223" i="3"/>
  <c r="BE223" i="3"/>
  <c r="T223" i="3"/>
  <c r="R223" i="3"/>
  <c r="P223" i="3"/>
  <c r="BK223" i="3"/>
  <c r="J223" i="3"/>
  <c r="BF223" i="3"/>
  <c r="BI222" i="3"/>
  <c r="BH222" i="3"/>
  <c r="BG222" i="3"/>
  <c r="BE222" i="3"/>
  <c r="T222" i="3"/>
  <c r="R222" i="3"/>
  <c r="P222" i="3"/>
  <c r="BK222" i="3"/>
  <c r="J222" i="3"/>
  <c r="BF222" i="3" s="1"/>
  <c r="BI221" i="3"/>
  <c r="BH221" i="3"/>
  <c r="BG221" i="3"/>
  <c r="BE221" i="3"/>
  <c r="T221" i="3"/>
  <c r="R221" i="3"/>
  <c r="P221" i="3"/>
  <c r="BK221" i="3"/>
  <c r="J221" i="3"/>
  <c r="BF221" i="3" s="1"/>
  <c r="BI220" i="3"/>
  <c r="BH220" i="3"/>
  <c r="BG220" i="3"/>
  <c r="BE220" i="3"/>
  <c r="T220" i="3"/>
  <c r="R220" i="3"/>
  <c r="P220" i="3"/>
  <c r="BK220" i="3"/>
  <c r="J220" i="3"/>
  <c r="BF220" i="3" s="1"/>
  <c r="BI219" i="3"/>
  <c r="BH219" i="3"/>
  <c r="BG219" i="3"/>
  <c r="BE219" i="3"/>
  <c r="T219" i="3"/>
  <c r="R219" i="3"/>
  <c r="P219" i="3"/>
  <c r="BK219" i="3"/>
  <c r="J219" i="3"/>
  <c r="BF219" i="3"/>
  <c r="BI218" i="3"/>
  <c r="BH218" i="3"/>
  <c r="BG218" i="3"/>
  <c r="BE218" i="3"/>
  <c r="T218" i="3"/>
  <c r="R218" i="3"/>
  <c r="P218" i="3"/>
  <c r="BK218" i="3"/>
  <c r="J218" i="3"/>
  <c r="BF218" i="3" s="1"/>
  <c r="BI217" i="3"/>
  <c r="BH217" i="3"/>
  <c r="BG217" i="3"/>
  <c r="BE217" i="3"/>
  <c r="T217" i="3"/>
  <c r="R217" i="3"/>
  <c r="P217" i="3"/>
  <c r="BK217" i="3"/>
  <c r="J217" i="3"/>
  <c r="BF217" i="3" s="1"/>
  <c r="BI216" i="3"/>
  <c r="BH216" i="3"/>
  <c r="BG216" i="3"/>
  <c r="BE216" i="3"/>
  <c r="T216" i="3"/>
  <c r="R216" i="3"/>
  <c r="P216" i="3"/>
  <c r="BK216" i="3"/>
  <c r="J216" i="3"/>
  <c r="BF216" i="3" s="1"/>
  <c r="BI215" i="3"/>
  <c r="BH215" i="3"/>
  <c r="BG215" i="3"/>
  <c r="BE215" i="3"/>
  <c r="T215" i="3"/>
  <c r="R215" i="3"/>
  <c r="P215" i="3"/>
  <c r="BK215" i="3"/>
  <c r="J215" i="3"/>
  <c r="BF215" i="3"/>
  <c r="BI214" i="3"/>
  <c r="BH214" i="3"/>
  <c r="BG214" i="3"/>
  <c r="BE214" i="3"/>
  <c r="T214" i="3"/>
  <c r="R214" i="3"/>
  <c r="P214" i="3"/>
  <c r="BK214" i="3"/>
  <c r="J214" i="3"/>
  <c r="BF214" i="3" s="1"/>
  <c r="BI213" i="3"/>
  <c r="BH213" i="3"/>
  <c r="BG213" i="3"/>
  <c r="BE213" i="3"/>
  <c r="T213" i="3"/>
  <c r="R213" i="3"/>
  <c r="P213" i="3"/>
  <c r="BK213" i="3"/>
  <c r="J213" i="3"/>
  <c r="BF213" i="3" s="1"/>
  <c r="BI212" i="3"/>
  <c r="BH212" i="3"/>
  <c r="BG212" i="3"/>
  <c r="BE212" i="3"/>
  <c r="T212" i="3"/>
  <c r="R212" i="3"/>
  <c r="P212" i="3"/>
  <c r="BK212" i="3"/>
  <c r="J212" i="3"/>
  <c r="BF212" i="3" s="1"/>
  <c r="BI211" i="3"/>
  <c r="BH211" i="3"/>
  <c r="BG211" i="3"/>
  <c r="BE211" i="3"/>
  <c r="T211" i="3"/>
  <c r="R211" i="3"/>
  <c r="P211" i="3"/>
  <c r="BK211" i="3"/>
  <c r="J211" i="3"/>
  <c r="BF211" i="3"/>
  <c r="BI210" i="3"/>
  <c r="BH210" i="3"/>
  <c r="BG210" i="3"/>
  <c r="BE210" i="3"/>
  <c r="T210" i="3"/>
  <c r="R210" i="3"/>
  <c r="P210" i="3"/>
  <c r="BK210" i="3"/>
  <c r="J210" i="3"/>
  <c r="BF210" i="3" s="1"/>
  <c r="BI209" i="3"/>
  <c r="BH209" i="3"/>
  <c r="BG209" i="3"/>
  <c r="BE209" i="3"/>
  <c r="T209" i="3"/>
  <c r="R209" i="3"/>
  <c r="P209" i="3"/>
  <c r="BK209" i="3"/>
  <c r="J209" i="3"/>
  <c r="BF209" i="3" s="1"/>
  <c r="BI208" i="3"/>
  <c r="BH208" i="3"/>
  <c r="BG208" i="3"/>
  <c r="BE208" i="3"/>
  <c r="T208" i="3"/>
  <c r="R208" i="3"/>
  <c r="P208" i="3"/>
  <c r="BK208" i="3"/>
  <c r="J208" i="3"/>
  <c r="BF208" i="3" s="1"/>
  <c r="BI207" i="3"/>
  <c r="BH207" i="3"/>
  <c r="BG207" i="3"/>
  <c r="BE207" i="3"/>
  <c r="T207" i="3"/>
  <c r="R207" i="3"/>
  <c r="P207" i="3"/>
  <c r="BK207" i="3"/>
  <c r="J207" i="3"/>
  <c r="BF207" i="3"/>
  <c r="BI206" i="3"/>
  <c r="BH206" i="3"/>
  <c r="BG206" i="3"/>
  <c r="BE206" i="3"/>
  <c r="T206" i="3"/>
  <c r="R206" i="3"/>
  <c r="P206" i="3"/>
  <c r="BK206" i="3"/>
  <c r="J206" i="3"/>
  <c r="BF206" i="3" s="1"/>
  <c r="BI205" i="3"/>
  <c r="BH205" i="3"/>
  <c r="BG205" i="3"/>
  <c r="BE205" i="3"/>
  <c r="T205" i="3"/>
  <c r="R205" i="3"/>
  <c r="P205" i="3"/>
  <c r="BK205" i="3"/>
  <c r="J205" i="3"/>
  <c r="BF205" i="3" s="1"/>
  <c r="BI204" i="3"/>
  <c r="BH204" i="3"/>
  <c r="BG204" i="3"/>
  <c r="BE204" i="3"/>
  <c r="T204" i="3"/>
  <c r="R204" i="3"/>
  <c r="P204" i="3"/>
  <c r="BK204" i="3"/>
  <c r="J204" i="3"/>
  <c r="BF204" i="3" s="1"/>
  <c r="BI203" i="3"/>
  <c r="BH203" i="3"/>
  <c r="BG203" i="3"/>
  <c r="BE203" i="3"/>
  <c r="T203" i="3"/>
  <c r="R203" i="3"/>
  <c r="P203" i="3"/>
  <c r="BK203" i="3"/>
  <c r="J203" i="3"/>
  <c r="BF203" i="3"/>
  <c r="BI202" i="3"/>
  <c r="BH202" i="3"/>
  <c r="BG202" i="3"/>
  <c r="BE202" i="3"/>
  <c r="T202" i="3"/>
  <c r="R202" i="3"/>
  <c r="P202" i="3"/>
  <c r="BK202" i="3"/>
  <c r="J202" i="3"/>
  <c r="BF202" i="3" s="1"/>
  <c r="BI201" i="3"/>
  <c r="BH201" i="3"/>
  <c r="BG201" i="3"/>
  <c r="BE201" i="3"/>
  <c r="T201" i="3"/>
  <c r="R201" i="3"/>
  <c r="P201" i="3"/>
  <c r="BK201" i="3"/>
  <c r="J201" i="3"/>
  <c r="BF201" i="3"/>
  <c r="BI200" i="3"/>
  <c r="BH200" i="3"/>
  <c r="BG200" i="3"/>
  <c r="BE200" i="3"/>
  <c r="T200" i="3"/>
  <c r="R200" i="3"/>
  <c r="P200" i="3"/>
  <c r="BK200" i="3"/>
  <c r="J200" i="3"/>
  <c r="BF200" i="3" s="1"/>
  <c r="BI199" i="3"/>
  <c r="BH199" i="3"/>
  <c r="BG199" i="3"/>
  <c r="BE199" i="3"/>
  <c r="T199" i="3"/>
  <c r="R199" i="3"/>
  <c r="P199" i="3"/>
  <c r="BK199" i="3"/>
  <c r="J199" i="3"/>
  <c r="BF199" i="3"/>
  <c r="BI198" i="3"/>
  <c r="BH198" i="3"/>
  <c r="BG198" i="3"/>
  <c r="BE198" i="3"/>
  <c r="T198" i="3"/>
  <c r="R198" i="3"/>
  <c r="P198" i="3"/>
  <c r="BK198" i="3"/>
  <c r="J198" i="3"/>
  <c r="BF198" i="3" s="1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 s="1"/>
  <c r="BI195" i="3"/>
  <c r="BH195" i="3"/>
  <c r="BG195" i="3"/>
  <c r="BE195" i="3"/>
  <c r="T195" i="3"/>
  <c r="R195" i="3"/>
  <c r="P195" i="3"/>
  <c r="BK195" i="3"/>
  <c r="J195" i="3"/>
  <c r="BF195" i="3"/>
  <c r="BI194" i="3"/>
  <c r="BH194" i="3"/>
  <c r="BG194" i="3"/>
  <c r="BE194" i="3"/>
  <c r="T194" i="3"/>
  <c r="R194" i="3"/>
  <c r="P194" i="3"/>
  <c r="BK194" i="3"/>
  <c r="J194" i="3"/>
  <c r="BF194" i="3" s="1"/>
  <c r="BI193" i="3"/>
  <c r="BH193" i="3"/>
  <c r="BG193" i="3"/>
  <c r="BE193" i="3"/>
  <c r="T193" i="3"/>
  <c r="R193" i="3"/>
  <c r="P193" i="3"/>
  <c r="BK193" i="3"/>
  <c r="J193" i="3"/>
  <c r="BF193" i="3"/>
  <c r="BI192" i="3"/>
  <c r="BH192" i="3"/>
  <c r="BG192" i="3"/>
  <c r="BE192" i="3"/>
  <c r="T192" i="3"/>
  <c r="R192" i="3"/>
  <c r="P192" i="3"/>
  <c r="BK192" i="3"/>
  <c r="J192" i="3"/>
  <c r="BF192" i="3" s="1"/>
  <c r="BI191" i="3"/>
  <c r="BH191" i="3"/>
  <c r="BG191" i="3"/>
  <c r="BE191" i="3"/>
  <c r="T191" i="3"/>
  <c r="R191" i="3"/>
  <c r="P191" i="3"/>
  <c r="BK191" i="3"/>
  <c r="J191" i="3"/>
  <c r="BF191" i="3"/>
  <c r="BI190" i="3"/>
  <c r="BH190" i="3"/>
  <c r="BG190" i="3"/>
  <c r="BE190" i="3"/>
  <c r="T190" i="3"/>
  <c r="R190" i="3"/>
  <c r="P190" i="3"/>
  <c r="BK190" i="3"/>
  <c r="J190" i="3"/>
  <c r="BF190" i="3" s="1"/>
  <c r="BI189" i="3"/>
  <c r="BH189" i="3"/>
  <c r="BG189" i="3"/>
  <c r="BE189" i="3"/>
  <c r="T189" i="3"/>
  <c r="R189" i="3"/>
  <c r="P189" i="3"/>
  <c r="BK189" i="3"/>
  <c r="J189" i="3"/>
  <c r="BF189" i="3" s="1"/>
  <c r="BI188" i="3"/>
  <c r="BH188" i="3"/>
  <c r="BG188" i="3"/>
  <c r="BE188" i="3"/>
  <c r="T188" i="3"/>
  <c r="R188" i="3"/>
  <c r="P188" i="3"/>
  <c r="BK188" i="3"/>
  <c r="J188" i="3"/>
  <c r="BF188" i="3" s="1"/>
  <c r="BI187" i="3"/>
  <c r="BH187" i="3"/>
  <c r="BG187" i="3"/>
  <c r="BE187" i="3"/>
  <c r="T187" i="3"/>
  <c r="R187" i="3"/>
  <c r="P187" i="3"/>
  <c r="BK187" i="3"/>
  <c r="J187" i="3"/>
  <c r="BF187" i="3"/>
  <c r="BI186" i="3"/>
  <c r="BH186" i="3"/>
  <c r="BG186" i="3"/>
  <c r="BE186" i="3"/>
  <c r="T186" i="3"/>
  <c r="R186" i="3"/>
  <c r="P186" i="3"/>
  <c r="BK186" i="3"/>
  <c r="J186" i="3"/>
  <c r="BF186" i="3" s="1"/>
  <c r="BI185" i="3"/>
  <c r="BH185" i="3"/>
  <c r="BG185" i="3"/>
  <c r="BE185" i="3"/>
  <c r="T185" i="3"/>
  <c r="R185" i="3"/>
  <c r="P185" i="3"/>
  <c r="BK185" i="3"/>
  <c r="J185" i="3"/>
  <c r="BF185" i="3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P180" i="3"/>
  <c r="BK180" i="3"/>
  <c r="J180" i="3"/>
  <c r="BF180" i="3" s="1"/>
  <c r="BI179" i="3"/>
  <c r="BH179" i="3"/>
  <c r="BG179" i="3"/>
  <c r="BE179" i="3"/>
  <c r="T179" i="3"/>
  <c r="R179" i="3"/>
  <c r="P179" i="3"/>
  <c r="BK179" i="3"/>
  <c r="J179" i="3"/>
  <c r="BF179" i="3"/>
  <c r="BI178" i="3"/>
  <c r="BH178" i="3"/>
  <c r="BG178" i="3"/>
  <c r="BE178" i="3"/>
  <c r="T178" i="3"/>
  <c r="R178" i="3"/>
  <c r="P178" i="3"/>
  <c r="BK178" i="3"/>
  <c r="J178" i="3"/>
  <c r="BF178" i="3" s="1"/>
  <c r="BI177" i="3"/>
  <c r="BH177" i="3"/>
  <c r="BG177" i="3"/>
  <c r="BE177" i="3"/>
  <c r="T177" i="3"/>
  <c r="R177" i="3"/>
  <c r="P177" i="3"/>
  <c r="BK177" i="3"/>
  <c r="J177" i="3"/>
  <c r="BF177" i="3" s="1"/>
  <c r="BI176" i="3"/>
  <c r="BH176" i="3"/>
  <c r="BG176" i="3"/>
  <c r="BE176" i="3"/>
  <c r="T176" i="3"/>
  <c r="R176" i="3"/>
  <c r="P176" i="3"/>
  <c r="BK176" i="3"/>
  <c r="J176" i="3"/>
  <c r="BF176" i="3" s="1"/>
  <c r="BI175" i="3"/>
  <c r="BH175" i="3"/>
  <c r="BG175" i="3"/>
  <c r="BE175" i="3"/>
  <c r="T175" i="3"/>
  <c r="R175" i="3"/>
  <c r="P175" i="3"/>
  <c r="BK175" i="3"/>
  <c r="J175" i="3"/>
  <c r="BF175" i="3"/>
  <c r="BI174" i="3"/>
  <c r="BH174" i="3"/>
  <c r="BG174" i="3"/>
  <c r="BE174" i="3"/>
  <c r="T174" i="3"/>
  <c r="R174" i="3"/>
  <c r="P174" i="3"/>
  <c r="BK174" i="3"/>
  <c r="J174" i="3"/>
  <c r="BF174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BK155" i="3"/>
  <c r="J155" i="3"/>
  <c r="BF155" i="3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R137" i="3" s="1"/>
  <c r="P138" i="3"/>
  <c r="BK138" i="3"/>
  <c r="J138" i="3"/>
  <c r="BF138" i="3" s="1"/>
  <c r="J132" i="3"/>
  <c r="J131" i="3"/>
  <c r="F131" i="3"/>
  <c r="F129" i="3"/>
  <c r="E127" i="3"/>
  <c r="J96" i="3"/>
  <c r="J95" i="3"/>
  <c r="F95" i="3"/>
  <c r="F93" i="3"/>
  <c r="E91" i="3"/>
  <c r="J22" i="3"/>
  <c r="E22" i="3"/>
  <c r="F96" i="3" s="1"/>
  <c r="F132" i="3"/>
  <c r="J21" i="3"/>
  <c r="J93" i="3"/>
  <c r="J129" i="3"/>
  <c r="E7" i="3"/>
  <c r="J41" i="2"/>
  <c r="J40" i="2"/>
  <c r="AY97" i="1" s="1"/>
  <c r="J39" i="2"/>
  <c r="AX97" i="1"/>
  <c r="BI417" i="2"/>
  <c r="BH417" i="2"/>
  <c r="BG417" i="2"/>
  <c r="BE417" i="2"/>
  <c r="T417" i="2"/>
  <c r="R417" i="2"/>
  <c r="P417" i="2"/>
  <c r="BK417" i="2"/>
  <c r="J417" i="2"/>
  <c r="BF417" i="2" s="1"/>
  <c r="BI416" i="2"/>
  <c r="BH416" i="2"/>
  <c r="BG416" i="2"/>
  <c r="BE416" i="2"/>
  <c r="T416" i="2"/>
  <c r="R416" i="2"/>
  <c r="P416" i="2"/>
  <c r="BK416" i="2"/>
  <c r="J416" i="2"/>
  <c r="BF416" i="2" s="1"/>
  <c r="BI415" i="2"/>
  <c r="BH415" i="2"/>
  <c r="BG415" i="2"/>
  <c r="BE415" i="2"/>
  <c r="T415" i="2"/>
  <c r="R415" i="2"/>
  <c r="P415" i="2"/>
  <c r="BK415" i="2"/>
  <c r="J415" i="2"/>
  <c r="BF415" i="2" s="1"/>
  <c r="BI414" i="2"/>
  <c r="BH414" i="2"/>
  <c r="BG414" i="2"/>
  <c r="BE414" i="2"/>
  <c r="T414" i="2"/>
  <c r="R414" i="2"/>
  <c r="P414" i="2"/>
  <c r="BK414" i="2"/>
  <c r="J414" i="2"/>
  <c r="BF414" i="2"/>
  <c r="BI412" i="2"/>
  <c r="BH412" i="2"/>
  <c r="BG412" i="2"/>
  <c r="BE412" i="2"/>
  <c r="T412" i="2"/>
  <c r="R412" i="2"/>
  <c r="P412" i="2"/>
  <c r="BK412" i="2"/>
  <c r="J412" i="2"/>
  <c r="BF412" i="2" s="1"/>
  <c r="BI411" i="2"/>
  <c r="BH411" i="2"/>
  <c r="BG411" i="2"/>
  <c r="BE411" i="2"/>
  <c r="T411" i="2"/>
  <c r="R411" i="2"/>
  <c r="P411" i="2"/>
  <c r="BK411" i="2"/>
  <c r="J411" i="2"/>
  <c r="BF411" i="2" s="1"/>
  <c r="BI410" i="2"/>
  <c r="BH410" i="2"/>
  <c r="BG410" i="2"/>
  <c r="BE410" i="2"/>
  <c r="T410" i="2"/>
  <c r="R410" i="2"/>
  <c r="P410" i="2"/>
  <c r="BK410" i="2"/>
  <c r="J410" i="2"/>
  <c r="BF410" i="2" s="1"/>
  <c r="BI409" i="2"/>
  <c r="BH409" i="2"/>
  <c r="BG409" i="2"/>
  <c r="BE409" i="2"/>
  <c r="T409" i="2"/>
  <c r="R409" i="2"/>
  <c r="R408" i="2" s="1"/>
  <c r="P409" i="2"/>
  <c r="BK409" i="2"/>
  <c r="BK408" i="2" s="1"/>
  <c r="J408" i="2" s="1"/>
  <c r="J122" i="2" s="1"/>
  <c r="J409" i="2"/>
  <c r="BF409" i="2"/>
  <c r="BI407" i="2"/>
  <c r="BH407" i="2"/>
  <c r="BG407" i="2"/>
  <c r="BE407" i="2"/>
  <c r="T407" i="2"/>
  <c r="R407" i="2"/>
  <c r="R404" i="2" s="1"/>
  <c r="P407" i="2"/>
  <c r="BK407" i="2"/>
  <c r="J407" i="2"/>
  <c r="BF407" i="2" s="1"/>
  <c r="BI406" i="2"/>
  <c r="BH406" i="2"/>
  <c r="BG406" i="2"/>
  <c r="BE406" i="2"/>
  <c r="T406" i="2"/>
  <c r="R406" i="2"/>
  <c r="P406" i="2"/>
  <c r="BK406" i="2"/>
  <c r="J406" i="2"/>
  <c r="BF406" i="2" s="1"/>
  <c r="BI405" i="2"/>
  <c r="BH405" i="2"/>
  <c r="BG405" i="2"/>
  <c r="BE405" i="2"/>
  <c r="T405" i="2"/>
  <c r="R405" i="2"/>
  <c r="P405" i="2"/>
  <c r="BK405" i="2"/>
  <c r="J405" i="2"/>
  <c r="BF405" i="2" s="1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E402" i="2"/>
  <c r="T402" i="2"/>
  <c r="R402" i="2"/>
  <c r="P402" i="2"/>
  <c r="BK402" i="2"/>
  <c r="J402" i="2"/>
  <c r="BF402" i="2" s="1"/>
  <c r="BI400" i="2"/>
  <c r="BH400" i="2"/>
  <c r="BG400" i="2"/>
  <c r="BE400" i="2"/>
  <c r="T400" i="2"/>
  <c r="R400" i="2"/>
  <c r="P400" i="2"/>
  <c r="BK400" i="2"/>
  <c r="J400" i="2"/>
  <c r="BF400" i="2"/>
  <c r="BI399" i="2"/>
  <c r="BH399" i="2"/>
  <c r="BG399" i="2"/>
  <c r="BE399" i="2"/>
  <c r="T399" i="2"/>
  <c r="R399" i="2"/>
  <c r="P399" i="2"/>
  <c r="BK399" i="2"/>
  <c r="J399" i="2"/>
  <c r="BF399" i="2" s="1"/>
  <c r="BI398" i="2"/>
  <c r="BH398" i="2"/>
  <c r="BG398" i="2"/>
  <c r="BE398" i="2"/>
  <c r="T398" i="2"/>
  <c r="R398" i="2"/>
  <c r="P398" i="2"/>
  <c r="BK398" i="2"/>
  <c r="J398" i="2"/>
  <c r="BF398" i="2" s="1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R396" i="2"/>
  <c r="P396" i="2"/>
  <c r="BK396" i="2"/>
  <c r="J396" i="2"/>
  <c r="BF396" i="2"/>
  <c r="BI395" i="2"/>
  <c r="BH395" i="2"/>
  <c r="BG395" i="2"/>
  <c r="BE395" i="2"/>
  <c r="T395" i="2"/>
  <c r="R395" i="2"/>
  <c r="P395" i="2"/>
  <c r="BK395" i="2"/>
  <c r="J395" i="2"/>
  <c r="BF395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/>
  <c r="BI391" i="2"/>
  <c r="BH391" i="2"/>
  <c r="BG391" i="2"/>
  <c r="BE391" i="2"/>
  <c r="T391" i="2"/>
  <c r="R391" i="2"/>
  <c r="P391" i="2"/>
  <c r="BK391" i="2"/>
  <c r="J391" i="2"/>
  <c r="BF391" i="2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/>
  <c r="BI385" i="2"/>
  <c r="BH385" i="2"/>
  <c r="BG385" i="2"/>
  <c r="BE385" i="2"/>
  <c r="T385" i="2"/>
  <c r="R385" i="2"/>
  <c r="P385" i="2"/>
  <c r="BK385" i="2"/>
  <c r="J385" i="2"/>
  <c r="BF385" i="2" s="1"/>
  <c r="BI384" i="2"/>
  <c r="BH384" i="2"/>
  <c r="BG384" i="2"/>
  <c r="BE384" i="2"/>
  <c r="T384" i="2"/>
  <c r="R384" i="2"/>
  <c r="P384" i="2"/>
  <c r="BK384" i="2"/>
  <c r="J384" i="2"/>
  <c r="BF384" i="2" s="1"/>
  <c r="BI383" i="2"/>
  <c r="BH383" i="2"/>
  <c r="BG383" i="2"/>
  <c r="BE383" i="2"/>
  <c r="T383" i="2"/>
  <c r="R383" i="2"/>
  <c r="P383" i="2"/>
  <c r="BK383" i="2"/>
  <c r="J383" i="2"/>
  <c r="BF383" i="2" s="1"/>
  <c r="BI382" i="2"/>
  <c r="BH382" i="2"/>
  <c r="BG382" i="2"/>
  <c r="BE382" i="2"/>
  <c r="T382" i="2"/>
  <c r="R382" i="2"/>
  <c r="P382" i="2"/>
  <c r="BK382" i="2"/>
  <c r="J382" i="2"/>
  <c r="BF382" i="2" s="1"/>
  <c r="BI381" i="2"/>
  <c r="BH381" i="2"/>
  <c r="BG381" i="2"/>
  <c r="BE381" i="2"/>
  <c r="T381" i="2"/>
  <c r="R381" i="2"/>
  <c r="P381" i="2"/>
  <c r="BK381" i="2"/>
  <c r="J381" i="2"/>
  <c r="BF381" i="2"/>
  <c r="BI379" i="2"/>
  <c r="BH379" i="2"/>
  <c r="BG379" i="2"/>
  <c r="BE379" i="2"/>
  <c r="T379" i="2"/>
  <c r="R379" i="2"/>
  <c r="P379" i="2"/>
  <c r="BK379" i="2"/>
  <c r="J379" i="2"/>
  <c r="BF379" i="2" s="1"/>
  <c r="BI378" i="2"/>
  <c r="BH378" i="2"/>
  <c r="BG378" i="2"/>
  <c r="BE378" i="2"/>
  <c r="T378" i="2"/>
  <c r="R378" i="2"/>
  <c r="P378" i="2"/>
  <c r="BK378" i="2"/>
  <c r="BK374" i="2" s="1"/>
  <c r="J374" i="2" s="1"/>
  <c r="J117" i="2" s="1"/>
  <c r="J378" i="2"/>
  <c r="BF378" i="2" s="1"/>
  <c r="BI377" i="2"/>
  <c r="BH377" i="2"/>
  <c r="BG377" i="2"/>
  <c r="BE377" i="2"/>
  <c r="T377" i="2"/>
  <c r="R377" i="2"/>
  <c r="R374" i="2" s="1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P374" i="2" s="1"/>
  <c r="BK375" i="2"/>
  <c r="J375" i="2"/>
  <c r="BF375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P371" i="2"/>
  <c r="BK371" i="2"/>
  <c r="J371" i="2"/>
  <c r="BF371" i="2" s="1"/>
  <c r="BI370" i="2"/>
  <c r="BH370" i="2"/>
  <c r="BG370" i="2"/>
  <c r="BE370" i="2"/>
  <c r="T370" i="2"/>
  <c r="R370" i="2"/>
  <c r="P370" i="2"/>
  <c r="BK370" i="2"/>
  <c r="J370" i="2"/>
  <c r="BF370" i="2"/>
  <c r="BI369" i="2"/>
  <c r="BH369" i="2"/>
  <c r="BG369" i="2"/>
  <c r="BE369" i="2"/>
  <c r="T369" i="2"/>
  <c r="R369" i="2"/>
  <c r="P369" i="2"/>
  <c r="BK369" i="2"/>
  <c r="J369" i="2"/>
  <c r="BF369" i="2" s="1"/>
  <c r="BI367" i="2"/>
  <c r="BH367" i="2"/>
  <c r="BG367" i="2"/>
  <c r="BE367" i="2"/>
  <c r="T367" i="2"/>
  <c r="R367" i="2"/>
  <c r="P367" i="2"/>
  <c r="BK367" i="2"/>
  <c r="J367" i="2"/>
  <c r="BF367" i="2" s="1"/>
  <c r="BI366" i="2"/>
  <c r="BH366" i="2"/>
  <c r="BG366" i="2"/>
  <c r="BE366" i="2"/>
  <c r="T366" i="2"/>
  <c r="R366" i="2"/>
  <c r="P366" i="2"/>
  <c r="BK366" i="2"/>
  <c r="J366" i="2"/>
  <c r="BF366" i="2" s="1"/>
  <c r="BI365" i="2"/>
  <c r="BH365" i="2"/>
  <c r="BG365" i="2"/>
  <c r="BE365" i="2"/>
  <c r="T365" i="2"/>
  <c r="R365" i="2"/>
  <c r="P365" i="2"/>
  <c r="BK365" i="2"/>
  <c r="J365" i="2"/>
  <c r="BF365" i="2" s="1"/>
  <c r="BI364" i="2"/>
  <c r="BH364" i="2"/>
  <c r="BG364" i="2"/>
  <c r="BE364" i="2"/>
  <c r="T364" i="2"/>
  <c r="R364" i="2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J363" i="2"/>
  <c r="BF363" i="2" s="1"/>
  <c r="BI362" i="2"/>
  <c r="BH362" i="2"/>
  <c r="BG362" i="2"/>
  <c r="BE362" i="2"/>
  <c r="T362" i="2"/>
  <c r="R362" i="2"/>
  <c r="P362" i="2"/>
  <c r="BK362" i="2"/>
  <c r="J362" i="2"/>
  <c r="BF362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E359" i="2"/>
  <c r="T359" i="2"/>
  <c r="R359" i="2"/>
  <c r="P359" i="2"/>
  <c r="BK359" i="2"/>
  <c r="J359" i="2"/>
  <c r="BF359" i="2" s="1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E357" i="2"/>
  <c r="T357" i="2"/>
  <c r="R357" i="2"/>
  <c r="P357" i="2"/>
  <c r="BK357" i="2"/>
  <c r="J357" i="2"/>
  <c r="BF357" i="2" s="1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R354" i="2"/>
  <c r="P354" i="2"/>
  <c r="BK354" i="2"/>
  <c r="J354" i="2"/>
  <c r="BF354" i="2" s="1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E349" i="2"/>
  <c r="T349" i="2"/>
  <c r="R349" i="2"/>
  <c r="P349" i="2"/>
  <c r="BK349" i="2"/>
  <c r="J349" i="2"/>
  <c r="BF349" i="2" s="1"/>
  <c r="BI348" i="2"/>
  <c r="BH348" i="2"/>
  <c r="BG348" i="2"/>
  <c r="BE348" i="2"/>
  <c r="T348" i="2"/>
  <c r="R348" i="2"/>
  <c r="P348" i="2"/>
  <c r="BK348" i="2"/>
  <c r="J348" i="2"/>
  <c r="BF348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E345" i="2"/>
  <c r="T345" i="2"/>
  <c r="R345" i="2"/>
  <c r="P345" i="2"/>
  <c r="BK345" i="2"/>
  <c r="J345" i="2"/>
  <c r="BF345" i="2"/>
  <c r="BI344" i="2"/>
  <c r="BH344" i="2"/>
  <c r="BG344" i="2"/>
  <c r="BE344" i="2"/>
  <c r="T344" i="2"/>
  <c r="R344" i="2"/>
  <c r="P344" i="2"/>
  <c r="BK344" i="2"/>
  <c r="J344" i="2"/>
  <c r="BF344" i="2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/>
  <c r="BI340" i="2"/>
  <c r="BH340" i="2"/>
  <c r="BG340" i="2"/>
  <c r="BE340" i="2"/>
  <c r="T340" i="2"/>
  <c r="R340" i="2"/>
  <c r="P340" i="2"/>
  <c r="BK340" i="2"/>
  <c r="J340" i="2"/>
  <c r="BF340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 s="1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 s="1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R321" i="2" s="1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 s="1"/>
  <c r="BI316" i="2"/>
  <c r="BH316" i="2"/>
  <c r="BG316" i="2"/>
  <c r="BE316" i="2"/>
  <c r="T316" i="2"/>
  <c r="R316" i="2"/>
  <c r="P316" i="2"/>
  <c r="BK316" i="2"/>
  <c r="J316" i="2"/>
  <c r="BF316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R314" i="2"/>
  <c r="P314" i="2"/>
  <c r="P313" i="2" s="1"/>
  <c r="BK314" i="2"/>
  <c r="J314" i="2"/>
  <c r="BF314" i="2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P302" i="2" s="1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R291" i="2" s="1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P287" i="2" s="1"/>
  <c r="BK288" i="2"/>
  <c r="BK287" i="2" s="1"/>
  <c r="J287" i="2" s="1"/>
  <c r="J111" i="2" s="1"/>
  <c r="J288" i="2"/>
  <c r="BF288" i="2" s="1"/>
  <c r="BI286" i="2"/>
  <c r="BH286" i="2"/>
  <c r="BG286" i="2"/>
  <c r="BE286" i="2"/>
  <c r="T286" i="2"/>
  <c r="R286" i="2"/>
  <c r="P286" i="2"/>
  <c r="BK286" i="2"/>
  <c r="J286" i="2"/>
  <c r="BF286" i="2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T275" i="2" s="1"/>
  <c r="R276" i="2"/>
  <c r="P276" i="2"/>
  <c r="BK276" i="2"/>
  <c r="J276" i="2"/>
  <c r="BF276" i="2" s="1"/>
  <c r="BI273" i="2"/>
  <c r="BH273" i="2"/>
  <c r="BG273" i="2"/>
  <c r="BE273" i="2"/>
  <c r="T273" i="2"/>
  <c r="T272" i="2" s="1"/>
  <c r="R273" i="2"/>
  <c r="R272" i="2" s="1"/>
  <c r="P273" i="2"/>
  <c r="P272" i="2" s="1"/>
  <c r="BK273" i="2"/>
  <c r="BK272" i="2" s="1"/>
  <c r="J272" i="2" s="1"/>
  <c r="J108" i="2" s="1"/>
  <c r="J273" i="2"/>
  <c r="BF273" i="2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P206" i="2" s="1"/>
  <c r="BK207" i="2"/>
  <c r="J207" i="2"/>
  <c r="BF207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P202" i="2" s="1"/>
  <c r="BK203" i="2"/>
  <c r="BK202" i="2" s="1"/>
  <c r="J202" i="2" s="1"/>
  <c r="J105" i="2" s="1"/>
  <c r="J203" i="2"/>
  <c r="BF203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P185" i="2" s="1"/>
  <c r="BK186" i="2"/>
  <c r="J186" i="2"/>
  <c r="BF186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J144" i="2"/>
  <c r="J143" i="2"/>
  <c r="F143" i="2"/>
  <c r="F141" i="2"/>
  <c r="E139" i="2"/>
  <c r="J96" i="2"/>
  <c r="J95" i="2"/>
  <c r="F95" i="2"/>
  <c r="F93" i="2"/>
  <c r="E91" i="2"/>
  <c r="J22" i="2"/>
  <c r="E22" i="2"/>
  <c r="F144" i="2" s="1"/>
  <c r="J21" i="2"/>
  <c r="J16" i="2"/>
  <c r="J141" i="2" s="1"/>
  <c r="E7" i="2"/>
  <c r="E133" i="2" s="1"/>
  <c r="AS108" i="1"/>
  <c r="AS107" i="1" s="1"/>
  <c r="AS94" i="1" s="1"/>
  <c r="AS96" i="1"/>
  <c r="AS95" i="1"/>
  <c r="L90" i="1"/>
  <c r="AM90" i="1"/>
  <c r="AM89" i="1"/>
  <c r="L89" i="1"/>
  <c r="L87" i="1"/>
  <c r="L85" i="1"/>
  <c r="L84" i="1"/>
  <c r="J91" i="10" l="1"/>
  <c r="J127" i="13"/>
  <c r="J91" i="11"/>
  <c r="R164" i="8"/>
  <c r="R196" i="12"/>
  <c r="R413" i="2"/>
  <c r="E85" i="2"/>
  <c r="R149" i="2"/>
  <c r="R148" i="2" s="1"/>
  <c r="F40" i="2"/>
  <c r="BC97" i="1" s="1"/>
  <c r="T185" i="2"/>
  <c r="R202" i="2"/>
  <c r="BK232" i="2"/>
  <c r="J232" i="2" s="1"/>
  <c r="J107" i="2" s="1"/>
  <c r="R287" i="2"/>
  <c r="R343" i="2"/>
  <c r="T155" i="2"/>
  <c r="R206" i="2"/>
  <c r="F41" i="2"/>
  <c r="BD97" i="1" s="1"/>
  <c r="P155" i="2"/>
  <c r="BK206" i="2"/>
  <c r="J206" i="2" s="1"/>
  <c r="J106" i="2" s="1"/>
  <c r="R380" i="2"/>
  <c r="R401" i="2"/>
  <c r="P401" i="2"/>
  <c r="BK404" i="2"/>
  <c r="J404" i="2" s="1"/>
  <c r="J121" i="2" s="1"/>
  <c r="F36" i="7"/>
  <c r="BA102" i="1" s="1"/>
  <c r="T149" i="2"/>
  <c r="R155" i="2"/>
  <c r="T202" i="2"/>
  <c r="J38" i="4"/>
  <c r="AW99" i="1" s="1"/>
  <c r="BK149" i="2"/>
  <c r="J37" i="2"/>
  <c r="AV97" i="1" s="1"/>
  <c r="BK155" i="2"/>
  <c r="J155" i="2" s="1"/>
  <c r="J103" i="2" s="1"/>
  <c r="R185" i="2"/>
  <c r="P232" i="2"/>
  <c r="P149" i="2"/>
  <c r="F39" i="2"/>
  <c r="BB97" i="1" s="1"/>
  <c r="BK185" i="2"/>
  <c r="J185" i="2" s="1"/>
  <c r="J104" i="2" s="1"/>
  <c r="T206" i="2"/>
  <c r="R232" i="2"/>
  <c r="BK343" i="2"/>
  <c r="J343" i="2" s="1"/>
  <c r="J116" i="2" s="1"/>
  <c r="BK380" i="2"/>
  <c r="J380" i="2" s="1"/>
  <c r="J118" i="2" s="1"/>
  <c r="T390" i="2"/>
  <c r="BK390" i="2"/>
  <c r="J390" i="2" s="1"/>
  <c r="J119" i="2" s="1"/>
  <c r="BK231" i="3"/>
  <c r="J231" i="3" s="1"/>
  <c r="J104" i="3" s="1"/>
  <c r="R134" i="4"/>
  <c r="F37" i="5"/>
  <c r="AZ100" i="1" s="1"/>
  <c r="F38" i="5"/>
  <c r="BA100" i="1" s="1"/>
  <c r="T171" i="5"/>
  <c r="P171" i="5"/>
  <c r="P143" i="5" s="1"/>
  <c r="P132" i="5" s="1"/>
  <c r="AU100" i="1" s="1"/>
  <c r="T146" i="6"/>
  <c r="P146" i="6"/>
  <c r="R150" i="6"/>
  <c r="BK176" i="6"/>
  <c r="J176" i="6" s="1"/>
  <c r="J104" i="6" s="1"/>
  <c r="R176" i="6"/>
  <c r="J123" i="7"/>
  <c r="F37" i="7"/>
  <c r="BB102" i="1" s="1"/>
  <c r="T176" i="7"/>
  <c r="T175" i="7" s="1"/>
  <c r="BK158" i="8"/>
  <c r="J158" i="8" s="1"/>
  <c r="J107" i="8" s="1"/>
  <c r="R158" i="8"/>
  <c r="R153" i="8" s="1"/>
  <c r="T124" i="9"/>
  <c r="T123" i="9" s="1"/>
  <c r="P127" i="11"/>
  <c r="P126" i="11" s="1"/>
  <c r="P125" i="11" s="1"/>
  <c r="AU106" i="1" s="1"/>
  <c r="F41" i="12"/>
  <c r="BD109" i="1" s="1"/>
  <c r="BK275" i="2"/>
  <c r="BK313" i="2"/>
  <c r="J313" i="2" s="1"/>
  <c r="J114" i="2" s="1"/>
  <c r="R390" i="2"/>
  <c r="T401" i="2"/>
  <c r="T413" i="2"/>
  <c r="P413" i="2"/>
  <c r="T137" i="3"/>
  <c r="P137" i="3"/>
  <c r="BK249" i="3"/>
  <c r="J249" i="3" s="1"/>
  <c r="J105" i="3" s="1"/>
  <c r="R249" i="3"/>
  <c r="R308" i="3"/>
  <c r="BK308" i="3"/>
  <c r="J308" i="3" s="1"/>
  <c r="J109" i="3" s="1"/>
  <c r="R134" i="5"/>
  <c r="F40" i="5"/>
  <c r="BC100" i="1" s="1"/>
  <c r="BK134" i="5"/>
  <c r="BK143" i="6"/>
  <c r="J143" i="6" s="1"/>
  <c r="J101" i="6" s="1"/>
  <c r="E85" i="7"/>
  <c r="F39" i="7"/>
  <c r="BD102" i="1" s="1"/>
  <c r="R143" i="7"/>
  <c r="R130" i="7" s="1"/>
  <c r="R129" i="7" s="1"/>
  <c r="BK176" i="7"/>
  <c r="E121" i="8"/>
  <c r="F39" i="8"/>
  <c r="BD103" i="1" s="1"/>
  <c r="T143" i="8"/>
  <c r="E111" i="9"/>
  <c r="E85" i="9"/>
  <c r="F120" i="10"/>
  <c r="F94" i="10"/>
  <c r="T125" i="10"/>
  <c r="T124" i="10" s="1"/>
  <c r="T123" i="10" s="1"/>
  <c r="BK196" i="12"/>
  <c r="J196" i="12" s="1"/>
  <c r="J110" i="12" s="1"/>
  <c r="T232" i="2"/>
  <c r="P275" i="2"/>
  <c r="T302" i="2"/>
  <c r="R313" i="2"/>
  <c r="P408" i="2"/>
  <c r="BK137" i="3"/>
  <c r="R231" i="3"/>
  <c r="P270" i="3"/>
  <c r="T308" i="3"/>
  <c r="P308" i="3"/>
  <c r="J140" i="4"/>
  <c r="J106" i="4" s="1"/>
  <c r="R140" i="4"/>
  <c r="R139" i="4" s="1"/>
  <c r="J93" i="5"/>
  <c r="BK144" i="5"/>
  <c r="F94" i="6"/>
  <c r="BK150" i="6"/>
  <c r="J150" i="6" s="1"/>
  <c r="J103" i="6" s="1"/>
  <c r="P183" i="6"/>
  <c r="P182" i="6" s="1"/>
  <c r="BK164" i="8"/>
  <c r="J164" i="8" s="1"/>
  <c r="J108" i="8" s="1"/>
  <c r="F39" i="10"/>
  <c r="BD105" i="1" s="1"/>
  <c r="T157" i="13"/>
  <c r="R275" i="2"/>
  <c r="BK291" i="2"/>
  <c r="J291" i="2" s="1"/>
  <c r="J112" i="2" s="1"/>
  <c r="BK321" i="2"/>
  <c r="J321" i="2" s="1"/>
  <c r="J115" i="2" s="1"/>
  <c r="BK279" i="3"/>
  <c r="J279" i="3" s="1"/>
  <c r="J107" i="3" s="1"/>
  <c r="BK289" i="3"/>
  <c r="J289" i="3" s="1"/>
  <c r="J108" i="3" s="1"/>
  <c r="BK171" i="5"/>
  <c r="J171" i="5" s="1"/>
  <c r="J107" i="5" s="1"/>
  <c r="BK204" i="5"/>
  <c r="J204" i="5" s="1"/>
  <c r="J108" i="5" s="1"/>
  <c r="R131" i="6"/>
  <c r="F36" i="6"/>
  <c r="BA101" i="1" s="1"/>
  <c r="BK146" i="6"/>
  <c r="J146" i="6" s="1"/>
  <c r="J102" i="6" s="1"/>
  <c r="P130" i="7"/>
  <c r="T130" i="7"/>
  <c r="P129" i="7"/>
  <c r="AU102" i="1" s="1"/>
  <c r="BK128" i="11"/>
  <c r="J128" i="11" s="1"/>
  <c r="J101" i="11" s="1"/>
  <c r="T138" i="11"/>
  <c r="F37" i="11"/>
  <c r="BB106" i="1" s="1"/>
  <c r="R125" i="10"/>
  <c r="R128" i="11"/>
  <c r="F38" i="12"/>
  <c r="BA109" i="1" s="1"/>
  <c r="R138" i="12"/>
  <c r="R137" i="12" s="1"/>
  <c r="F40" i="12"/>
  <c r="BC109" i="1" s="1"/>
  <c r="BK184" i="12"/>
  <c r="P167" i="13"/>
  <c r="T186" i="13"/>
  <c r="BK186" i="13"/>
  <c r="J186" i="13" s="1"/>
  <c r="J109" i="13" s="1"/>
  <c r="J36" i="9"/>
  <c r="AW104" i="1" s="1"/>
  <c r="R125" i="9"/>
  <c r="R124" i="9" s="1"/>
  <c r="R123" i="9" s="1"/>
  <c r="J36" i="10"/>
  <c r="AW105" i="1" s="1"/>
  <c r="BK154" i="11"/>
  <c r="J154" i="11" s="1"/>
  <c r="J103" i="11" s="1"/>
  <c r="R154" i="11"/>
  <c r="P138" i="12"/>
  <c r="F39" i="12"/>
  <c r="BB109" i="1" s="1"/>
  <c r="T138" i="12"/>
  <c r="BK150" i="12"/>
  <c r="J150" i="12" s="1"/>
  <c r="J104" i="12" s="1"/>
  <c r="R150" i="12"/>
  <c r="T163" i="12"/>
  <c r="P163" i="12"/>
  <c r="P147" i="13"/>
  <c r="P157" i="13"/>
  <c r="T165" i="7"/>
  <c r="T164" i="7" s="1"/>
  <c r="BK143" i="8"/>
  <c r="J143" i="8" s="1"/>
  <c r="J102" i="8" s="1"/>
  <c r="R143" i="8"/>
  <c r="R134" i="8" s="1"/>
  <c r="BK138" i="11"/>
  <c r="J138" i="11" s="1"/>
  <c r="J102" i="11" s="1"/>
  <c r="R138" i="11"/>
  <c r="BK192" i="12"/>
  <c r="J192" i="12" s="1"/>
  <c r="J109" i="12" s="1"/>
  <c r="R192" i="12"/>
  <c r="R221" i="12"/>
  <c r="R147" i="13"/>
  <c r="T152" i="13"/>
  <c r="BK152" i="13"/>
  <c r="J152" i="13" s="1"/>
  <c r="J106" i="13" s="1"/>
  <c r="F39" i="4"/>
  <c r="BB99" i="1" s="1"/>
  <c r="P140" i="4"/>
  <c r="P139" i="4" s="1"/>
  <c r="F38" i="4"/>
  <c r="BA99" i="1" s="1"/>
  <c r="BK325" i="3"/>
  <c r="J325" i="3" s="1"/>
  <c r="J110" i="3" s="1"/>
  <c r="F38" i="3"/>
  <c r="BA98" i="1" s="1"/>
  <c r="F40" i="3"/>
  <c r="BC98" i="1" s="1"/>
  <c r="J38" i="3"/>
  <c r="AW98" i="1" s="1"/>
  <c r="F39" i="3"/>
  <c r="BB98" i="1" s="1"/>
  <c r="F37" i="3"/>
  <c r="AZ98" i="1" s="1"/>
  <c r="J149" i="2"/>
  <c r="J102" i="2" s="1"/>
  <c r="J137" i="3"/>
  <c r="J102" i="3" s="1"/>
  <c r="P148" i="2"/>
  <c r="F38" i="2"/>
  <c r="BA97" i="1" s="1"/>
  <c r="J38" i="2"/>
  <c r="AW97" i="1" s="1"/>
  <c r="T148" i="2"/>
  <c r="J275" i="2"/>
  <c r="J110" i="2" s="1"/>
  <c r="F37" i="2"/>
  <c r="AZ97" i="1" s="1"/>
  <c r="AZ96" i="1" s="1"/>
  <c r="P390" i="2"/>
  <c r="BK401" i="2"/>
  <c r="J401" i="2" s="1"/>
  <c r="J120" i="2" s="1"/>
  <c r="T404" i="2"/>
  <c r="F41" i="3"/>
  <c r="BD98" i="1" s="1"/>
  <c r="J37" i="3"/>
  <c r="AV98" i="1" s="1"/>
  <c r="AT98" i="1" s="1"/>
  <c r="R133" i="5"/>
  <c r="BK164" i="7"/>
  <c r="J164" i="7" s="1"/>
  <c r="J104" i="7" s="1"/>
  <c r="J165" i="7"/>
  <c r="J105" i="7" s="1"/>
  <c r="P231" i="3"/>
  <c r="J93" i="2"/>
  <c r="F96" i="2"/>
  <c r="T287" i="2"/>
  <c r="T291" i="2"/>
  <c r="R302" i="2"/>
  <c r="T321" i="2"/>
  <c r="T343" i="2"/>
  <c r="T374" i="2"/>
  <c r="T380" i="2"/>
  <c r="P404" i="2"/>
  <c r="T408" i="2"/>
  <c r="BK413" i="2"/>
  <c r="J413" i="2" s="1"/>
  <c r="J123" i="2" s="1"/>
  <c r="BK230" i="3"/>
  <c r="J230" i="3" s="1"/>
  <c r="J103" i="3" s="1"/>
  <c r="E85" i="4"/>
  <c r="E116" i="4"/>
  <c r="J37" i="4"/>
  <c r="AV99" i="1" s="1"/>
  <c r="AT99" i="1" s="1"/>
  <c r="F37" i="4"/>
  <c r="AZ99" i="1" s="1"/>
  <c r="E85" i="5"/>
  <c r="E118" i="5"/>
  <c r="R143" i="5"/>
  <c r="T129" i="7"/>
  <c r="E121" i="3"/>
  <c r="E85" i="3"/>
  <c r="P291" i="2"/>
  <c r="BK302" i="2"/>
  <c r="J302" i="2" s="1"/>
  <c r="J113" i="2" s="1"/>
  <c r="T313" i="2"/>
  <c r="P321" i="2"/>
  <c r="P343" i="2"/>
  <c r="P380" i="2"/>
  <c r="J144" i="5"/>
  <c r="J105" i="5" s="1"/>
  <c r="BK143" i="5"/>
  <c r="J143" i="5" s="1"/>
  <c r="J104" i="5" s="1"/>
  <c r="E85" i="6"/>
  <c r="E117" i="6"/>
  <c r="J124" i="4"/>
  <c r="J93" i="4"/>
  <c r="T131" i="4"/>
  <c r="T130" i="4" s="1"/>
  <c r="J38" i="5"/>
  <c r="AW100" i="1" s="1"/>
  <c r="BK133" i="5"/>
  <c r="J36" i="6"/>
  <c r="AW101" i="1" s="1"/>
  <c r="R130" i="6"/>
  <c r="R129" i="6" s="1"/>
  <c r="BK130" i="6"/>
  <c r="J131" i="6"/>
  <c r="J100" i="6" s="1"/>
  <c r="F35" i="6"/>
  <c r="AZ101" i="1" s="1"/>
  <c r="F39" i="6"/>
  <c r="BD101" i="1" s="1"/>
  <c r="F35" i="7"/>
  <c r="AZ102" i="1" s="1"/>
  <c r="J35" i="7"/>
  <c r="AV102" i="1" s="1"/>
  <c r="J36" i="7"/>
  <c r="AW102" i="1" s="1"/>
  <c r="J176" i="7"/>
  <c r="J107" i="7" s="1"/>
  <c r="BK175" i="7"/>
  <c r="J175" i="7" s="1"/>
  <c r="J106" i="7" s="1"/>
  <c r="J125" i="10"/>
  <c r="J100" i="10" s="1"/>
  <c r="BK124" i="10"/>
  <c r="R124" i="10"/>
  <c r="R123" i="10" s="1"/>
  <c r="F133" i="12"/>
  <c r="F96" i="12"/>
  <c r="T146" i="13"/>
  <c r="T325" i="3"/>
  <c r="T230" i="3" s="1"/>
  <c r="T136" i="3" s="1"/>
  <c r="T135" i="3" s="1"/>
  <c r="BK131" i="4"/>
  <c r="J132" i="4"/>
  <c r="J102" i="4" s="1"/>
  <c r="P134" i="4"/>
  <c r="P131" i="4" s="1"/>
  <c r="P130" i="4" s="1"/>
  <c r="AU99" i="1" s="1"/>
  <c r="F40" i="4"/>
  <c r="BC99" i="1" s="1"/>
  <c r="BC96" i="1" s="1"/>
  <c r="T144" i="5"/>
  <c r="T143" i="5" s="1"/>
  <c r="T132" i="5" s="1"/>
  <c r="F41" i="5"/>
  <c r="BD100" i="1" s="1"/>
  <c r="J183" i="6"/>
  <c r="J107" i="6" s="1"/>
  <c r="BK182" i="6"/>
  <c r="J182" i="6" s="1"/>
  <c r="J106" i="6" s="1"/>
  <c r="J36" i="8"/>
  <c r="AW103" i="1" s="1"/>
  <c r="BK137" i="12"/>
  <c r="J138" i="12"/>
  <c r="J102" i="12" s="1"/>
  <c r="R183" i="12"/>
  <c r="R136" i="12" s="1"/>
  <c r="R270" i="3"/>
  <c r="R230" i="3" s="1"/>
  <c r="R136" i="3" s="1"/>
  <c r="R135" i="3" s="1"/>
  <c r="P325" i="3"/>
  <c r="R131" i="4"/>
  <c r="R130" i="4" s="1"/>
  <c r="J134" i="5"/>
  <c r="J102" i="5" s="1"/>
  <c r="T150" i="6"/>
  <c r="T130" i="6" s="1"/>
  <c r="T129" i="6" s="1"/>
  <c r="P150" i="6"/>
  <c r="P130" i="6" s="1"/>
  <c r="P129" i="6" s="1"/>
  <c r="AU101" i="1" s="1"/>
  <c r="F38" i="7"/>
  <c r="BC102" i="1" s="1"/>
  <c r="F36" i="8"/>
  <c r="BA103" i="1" s="1"/>
  <c r="F35" i="10"/>
  <c r="AZ105" i="1" s="1"/>
  <c r="J37" i="12"/>
  <c r="AV109" i="1" s="1"/>
  <c r="F37" i="12"/>
  <c r="AZ109" i="1" s="1"/>
  <c r="F39" i="13"/>
  <c r="BB110" i="1" s="1"/>
  <c r="F41" i="13"/>
  <c r="BD110" i="1" s="1"/>
  <c r="BD108" i="1" s="1"/>
  <c r="BD107" i="1" s="1"/>
  <c r="P134" i="8"/>
  <c r="F38" i="9"/>
  <c r="BC104" i="1" s="1"/>
  <c r="F36" i="10"/>
  <c r="BA105" i="1" s="1"/>
  <c r="J38" i="12"/>
  <c r="AW109" i="1" s="1"/>
  <c r="J184" i="12"/>
  <c r="J108" i="12" s="1"/>
  <c r="BK183" i="12"/>
  <c r="J183" i="12" s="1"/>
  <c r="J107" i="12" s="1"/>
  <c r="F96" i="13"/>
  <c r="F130" i="13"/>
  <c r="F40" i="13"/>
  <c r="BC110" i="1" s="1"/>
  <c r="F38" i="13"/>
  <c r="BA110" i="1" s="1"/>
  <c r="BA108" i="1" s="1"/>
  <c r="BK167" i="13"/>
  <c r="J167" i="13" s="1"/>
  <c r="J108" i="13" s="1"/>
  <c r="R186" i="13"/>
  <c r="BK131" i="7"/>
  <c r="J154" i="8"/>
  <c r="J106" i="8" s="1"/>
  <c r="BK153" i="8"/>
  <c r="J153" i="8" s="1"/>
  <c r="J105" i="8" s="1"/>
  <c r="BK125" i="9"/>
  <c r="F35" i="9"/>
  <c r="AZ104" i="1" s="1"/>
  <c r="J35" i="11"/>
  <c r="AV106" i="1" s="1"/>
  <c r="F35" i="11"/>
  <c r="AZ106" i="1" s="1"/>
  <c r="F38" i="11"/>
  <c r="BC106" i="1" s="1"/>
  <c r="J130" i="12"/>
  <c r="J93" i="12"/>
  <c r="T134" i="13"/>
  <c r="BK137" i="13"/>
  <c r="J37" i="13"/>
  <c r="AV110" i="1" s="1"/>
  <c r="BK157" i="13"/>
  <c r="J157" i="13" s="1"/>
  <c r="J107" i="13" s="1"/>
  <c r="J37" i="5"/>
  <c r="AV100" i="1" s="1"/>
  <c r="AT100" i="1" s="1"/>
  <c r="J35" i="6"/>
  <c r="AV101" i="1" s="1"/>
  <c r="AT101" i="1" s="1"/>
  <c r="BK135" i="8"/>
  <c r="T134" i="8"/>
  <c r="F35" i="8"/>
  <c r="AZ103" i="1" s="1"/>
  <c r="J35" i="8"/>
  <c r="AV103" i="1" s="1"/>
  <c r="AT103" i="1" s="1"/>
  <c r="F38" i="8"/>
  <c r="BC103" i="1" s="1"/>
  <c r="P153" i="8"/>
  <c r="T153" i="8"/>
  <c r="BK172" i="8"/>
  <c r="F36" i="9"/>
  <c r="BA104" i="1" s="1"/>
  <c r="F38" i="10"/>
  <c r="BC105" i="1" s="1"/>
  <c r="F36" i="11"/>
  <c r="BA106" i="1" s="1"/>
  <c r="BK127" i="11"/>
  <c r="T127" i="11"/>
  <c r="T126" i="11" s="1"/>
  <c r="T125" i="11" s="1"/>
  <c r="BK147" i="13"/>
  <c r="R152" i="13"/>
  <c r="J35" i="9"/>
  <c r="AV104" i="1" s="1"/>
  <c r="AT104" i="1" s="1"/>
  <c r="J35" i="10"/>
  <c r="AV105" i="1" s="1"/>
  <c r="AT105" i="1" s="1"/>
  <c r="J36" i="11"/>
  <c r="AW106" i="1" s="1"/>
  <c r="P152" i="13"/>
  <c r="P186" i="13"/>
  <c r="T196" i="12"/>
  <c r="T183" i="12" s="1"/>
  <c r="J38" i="13"/>
  <c r="AW110" i="1" s="1"/>
  <c r="P196" i="12"/>
  <c r="P183" i="12" s="1"/>
  <c r="F37" i="13"/>
  <c r="AZ110" i="1" s="1"/>
  <c r="R137" i="13"/>
  <c r="R134" i="13" s="1"/>
  <c r="R157" i="13"/>
  <c r="R167" i="13"/>
  <c r="R133" i="8" l="1"/>
  <c r="BC108" i="1"/>
  <c r="AY108" i="1" s="1"/>
  <c r="AT109" i="1"/>
  <c r="BB108" i="1"/>
  <c r="BB107" i="1" s="1"/>
  <c r="BB96" i="1"/>
  <c r="BB95" i="1" s="1"/>
  <c r="AX95" i="1" s="1"/>
  <c r="BK148" i="2"/>
  <c r="R274" i="2"/>
  <c r="AT97" i="1"/>
  <c r="P146" i="13"/>
  <c r="P133" i="13" s="1"/>
  <c r="AU110" i="1" s="1"/>
  <c r="P136" i="12"/>
  <c r="AU109" i="1" s="1"/>
  <c r="AU108" i="1" s="1"/>
  <c r="AU107" i="1" s="1"/>
  <c r="P274" i="2"/>
  <c r="P147" i="2" s="1"/>
  <c r="AU97" i="1" s="1"/>
  <c r="P137" i="12"/>
  <c r="T274" i="2"/>
  <c r="T147" i="2" s="1"/>
  <c r="BD96" i="1"/>
  <c r="BD95" i="1" s="1"/>
  <c r="BD94" i="1" s="1"/>
  <c r="W33" i="1" s="1"/>
  <c r="R127" i="11"/>
  <c r="R126" i="11" s="1"/>
  <c r="R125" i="11" s="1"/>
  <c r="BK274" i="2"/>
  <c r="J274" i="2" s="1"/>
  <c r="J109" i="2" s="1"/>
  <c r="T137" i="12"/>
  <c r="T136" i="12" s="1"/>
  <c r="R146" i="13"/>
  <c r="T133" i="13"/>
  <c r="AX96" i="1"/>
  <c r="BA96" i="1"/>
  <c r="BA95" i="1" s="1"/>
  <c r="AY96" i="1"/>
  <c r="BC95" i="1"/>
  <c r="BK132" i="5"/>
  <c r="J132" i="5" s="1"/>
  <c r="J133" i="5"/>
  <c r="J101" i="5" s="1"/>
  <c r="AZ95" i="1"/>
  <c r="AV96" i="1"/>
  <c r="R133" i="13"/>
  <c r="J127" i="11"/>
  <c r="J100" i="11" s="1"/>
  <c r="BK126" i="11"/>
  <c r="AT110" i="1"/>
  <c r="AT106" i="1"/>
  <c r="AW108" i="1"/>
  <c r="BA107" i="1"/>
  <c r="AW107" i="1" s="1"/>
  <c r="J137" i="12"/>
  <c r="J101" i="12" s="1"/>
  <c r="BK136" i="12"/>
  <c r="J136" i="12" s="1"/>
  <c r="BK123" i="10"/>
  <c r="J123" i="10" s="1"/>
  <c r="J124" i="10"/>
  <c r="J99" i="10" s="1"/>
  <c r="BK129" i="6"/>
  <c r="J129" i="6" s="1"/>
  <c r="J130" i="6"/>
  <c r="J99" i="6" s="1"/>
  <c r="BK136" i="3"/>
  <c r="BK134" i="8"/>
  <c r="J135" i="8"/>
  <c r="J100" i="8" s="1"/>
  <c r="J137" i="13"/>
  <c r="J103" i="13" s="1"/>
  <c r="BK134" i="13"/>
  <c r="J131" i="7"/>
  <c r="J100" i="7" s="1"/>
  <c r="BK130" i="7"/>
  <c r="BC107" i="1"/>
  <c r="AY107" i="1" s="1"/>
  <c r="AT102" i="1"/>
  <c r="R132" i="5"/>
  <c r="R147" i="2"/>
  <c r="J172" i="8"/>
  <c r="J111" i="8" s="1"/>
  <c r="BK171" i="8"/>
  <c r="J171" i="8" s="1"/>
  <c r="J110" i="8" s="1"/>
  <c r="J147" i="13"/>
  <c r="J105" i="13" s="1"/>
  <c r="BK146" i="13"/>
  <c r="J146" i="13" s="1"/>
  <c r="J104" i="13" s="1"/>
  <c r="T133" i="8"/>
  <c r="J125" i="9"/>
  <c r="J100" i="9" s="1"/>
  <c r="BK124" i="9"/>
  <c r="P133" i="8"/>
  <c r="AU103" i="1" s="1"/>
  <c r="AZ108" i="1"/>
  <c r="J131" i="4"/>
  <c r="J101" i="4" s="1"/>
  <c r="BK130" i="4"/>
  <c r="J130" i="4" s="1"/>
  <c r="P230" i="3"/>
  <c r="P136" i="3" s="1"/>
  <c r="P135" i="3" s="1"/>
  <c r="AU98" i="1" s="1"/>
  <c r="J148" i="2"/>
  <c r="J101" i="2" s="1"/>
  <c r="BK147" i="2" l="1"/>
  <c r="J147" i="2" s="1"/>
  <c r="J100" i="2" s="1"/>
  <c r="AX107" i="1"/>
  <c r="BB94" i="1"/>
  <c r="AX94" i="1" s="1"/>
  <c r="AX108" i="1"/>
  <c r="AW96" i="1"/>
  <c r="AV108" i="1"/>
  <c r="AT108" i="1" s="1"/>
  <c r="AZ107" i="1"/>
  <c r="AV107" i="1" s="1"/>
  <c r="AT107" i="1" s="1"/>
  <c r="BK133" i="8"/>
  <c r="J133" i="8" s="1"/>
  <c r="J134" i="8"/>
  <c r="J99" i="8" s="1"/>
  <c r="J100" i="12"/>
  <c r="J34" i="12"/>
  <c r="BK135" i="3"/>
  <c r="J135" i="3" s="1"/>
  <c r="J136" i="3"/>
  <c r="J101" i="3" s="1"/>
  <c r="AU96" i="1"/>
  <c r="AU95" i="1" s="1"/>
  <c r="AU94" i="1" s="1"/>
  <c r="J100" i="5"/>
  <c r="J34" i="5"/>
  <c r="J34" i="2"/>
  <c r="J126" i="11"/>
  <c r="J99" i="11" s="1"/>
  <c r="BK125" i="11"/>
  <c r="J125" i="11" s="1"/>
  <c r="AV95" i="1"/>
  <c r="J134" i="13"/>
  <c r="J101" i="13" s="1"/>
  <c r="BK133" i="13"/>
  <c r="J133" i="13" s="1"/>
  <c r="J98" i="6"/>
  <c r="J32" i="6"/>
  <c r="J100" i="4"/>
  <c r="J34" i="4"/>
  <c r="BK123" i="9"/>
  <c r="J123" i="9" s="1"/>
  <c r="J124" i="9"/>
  <c r="J99" i="9" s="1"/>
  <c r="BK129" i="7"/>
  <c r="J129" i="7" s="1"/>
  <c r="J130" i="7"/>
  <c r="J99" i="7" s="1"/>
  <c r="AW95" i="1"/>
  <c r="BA94" i="1"/>
  <c r="J98" i="10"/>
  <c r="J32" i="10"/>
  <c r="AT96" i="1"/>
  <c r="AY95" i="1"/>
  <c r="BC94" i="1"/>
  <c r="W31" i="1" l="1"/>
  <c r="AT95" i="1"/>
  <c r="J98" i="7"/>
  <c r="J32" i="7"/>
  <c r="J98" i="11"/>
  <c r="J32" i="11"/>
  <c r="J100" i="3"/>
  <c r="J34" i="3"/>
  <c r="W32" i="1"/>
  <c r="AY94" i="1"/>
  <c r="J98" i="9"/>
  <c r="J32" i="9"/>
  <c r="W30" i="1"/>
  <c r="AW94" i="1"/>
  <c r="AK30" i="1" s="1"/>
  <c r="AG99" i="1"/>
  <c r="AN99" i="1" s="1"/>
  <c r="J43" i="4"/>
  <c r="J34" i="13"/>
  <c r="J100" i="13"/>
  <c r="J43" i="5"/>
  <c r="AG100" i="1"/>
  <c r="AN100" i="1" s="1"/>
  <c r="J98" i="8"/>
  <c r="J32" i="8"/>
  <c r="J43" i="12"/>
  <c r="AG109" i="1"/>
  <c r="AG105" i="1"/>
  <c r="AN105" i="1" s="1"/>
  <c r="J41" i="10"/>
  <c r="J41" i="6"/>
  <c r="AG101" i="1"/>
  <c r="AN101" i="1" s="1"/>
  <c r="AZ94" i="1"/>
  <c r="J43" i="2"/>
  <c r="AG97" i="1"/>
  <c r="AV94" i="1" l="1"/>
  <c r="W29" i="1"/>
  <c r="AG108" i="1"/>
  <c r="AN109" i="1"/>
  <c r="AG98" i="1"/>
  <c r="AN98" i="1" s="1"/>
  <c r="J43" i="3"/>
  <c r="AG102" i="1"/>
  <c r="AN102" i="1" s="1"/>
  <c r="J41" i="7"/>
  <c r="AG103" i="1"/>
  <c r="AN103" i="1" s="1"/>
  <c r="J41" i="8"/>
  <c r="J41" i="11"/>
  <c r="AG106" i="1"/>
  <c r="AN106" i="1" s="1"/>
  <c r="J43" i="13"/>
  <c r="AG110" i="1"/>
  <c r="AN110" i="1" s="1"/>
  <c r="AG104" i="1"/>
  <c r="AN104" i="1" s="1"/>
  <c r="J41" i="9"/>
  <c r="AG96" i="1"/>
  <c r="AN97" i="1"/>
  <c r="AG107" i="1" l="1"/>
  <c r="AN107" i="1" s="1"/>
  <c r="AN108" i="1"/>
  <c r="AG95" i="1"/>
  <c r="AN96" i="1"/>
  <c r="AK29" i="1"/>
  <c r="AT94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<sst xmlns="http://schemas.openxmlformats.org/spreadsheetml/2006/main" count="16444" uniqueCount="2771">
  <si>
    <t>Export Komplet</t>
  </si>
  <si>
    <t/>
  </si>
  <si>
    <t>2.0</t>
  </si>
  <si>
    <t>False</t>
  </si>
  <si>
    <t>{41ece747-b078-446b-8a5c-58af78db47bb}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</si>
  <si>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</si>
  <si>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</si>
  <si>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</si>
  <si>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</si>
  <si>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</si>
  <si>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</si>
  <si>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</si>
  <si>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</si>
  <si>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2019032935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</si>
  <si>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</si>
  <si>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</si>
  <si>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 A DENNÝ STACIONÁR V OBJEKTE SÚP. Č. 2845</t>
  </si>
  <si>
    <t>JKSO:</t>
  </si>
  <si>
    <t>KS:</t>
  </si>
  <si>
    <t>Miesto:</t>
  </si>
  <si>
    <t>parc. č. C KN 5066/204, k.ú. Snina</t>
  </si>
  <si>
    <t>Dátum:</t>
  </si>
  <si>
    <t>Objednávateľ:</t>
  </si>
  <si>
    <t>IČO:</t>
  </si>
  <si>
    <t>Mesto Snina</t>
  </si>
  <si>
    <t>IČ DPH:</t>
  </si>
  <si>
    <t>Zhotoviteľ:</t>
  </si>
  <si>
    <t>Vyplň údaj</t>
  </si>
  <si>
    <t>Projektant:</t>
  </si>
  <si>
    <t>Ing. Róbert Šmajda</t>
  </si>
  <si>
    <t>True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</si>
  <si>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</si>
  <si>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</si>
  <si>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</si>
  <si>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</si>
  <si>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</si>
  <si>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</si>
  <si>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</si>
  <si>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</si>
  <si>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</si>
  <si>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</si>
  <si>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</si>
  <si>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</si>
  <si>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</si>
  <si>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</si>
  <si>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</si>
  <si>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</si>
  <si>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</si>
  <si>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</si>
  <si>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</si>
  <si>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</si>
  <si>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</si>
  <si>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</si>
  <si>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</si>
  <si>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</si>
  <si>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</si>
  <si>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</si>
  <si>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</si>
  <si>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</si>
  <si>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</si>
  <si>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</si>
  <si>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</si>
  <si>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</si>
  <si>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</si>
  <si>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</si>
  <si>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</si>
  <si>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</si>
  <si>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</si>
  <si>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</si>
  <si>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</si>
  <si>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</si>
  <si>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</si>
  <si>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</si>
  <si>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</si>
  <si>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</si>
  <si>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</si>
  <si>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</si>
  <si>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</si>
  <si>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</si>
  <si>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REKONŠTRUKCIA, ROZŠIROVANIE A MODERNIZÁCIE STAVEBNÝCH OBJEKTOV EXISTUJÚCICH ZARIADENÍ</t>
  </si>
  <si>
    <t>STA</t>
  </si>
  <si>
    <t>1</t>
  </si>
  <si>
    <t>{df34a023-e608-4e9a-b116-943ca7a8b967}</t>
  </si>
  <si>
    <t>01</t>
  </si>
  <si>
    <t>SO 01  - ZOS a DS (VLASTNÝ OBJEKT)</t>
  </si>
  <si>
    <t>Časť</t>
  </si>
  <si>
    <t>2</t>
  </si>
  <si>
    <t>{137ded61-87d7-4403-aa73-b477909b79cd}</t>
  </si>
  <si>
    <t>/</t>
  </si>
  <si>
    <t>01.01a</t>
  </si>
  <si>
    <t>ASR</t>
  </si>
  <si>
    <t>3</t>
  </si>
  <si>
    <t>{b7ffa355-9118-46dc-b01b-66543ae82505}</t>
  </si>
  <si>
    <t>01.02</t>
  </si>
  <si>
    <t>ELI</t>
  </si>
  <si>
    <t>{9bd5883e-fc77-4055-85a9-87d096fceb4c}</t>
  </si>
  <si>
    <t>01.04</t>
  </si>
  <si>
    <t>VZT</t>
  </si>
  <si>
    <t>{fa3e993c-bbf6-49d1-8c36-bcc263b20894}</t>
  </si>
  <si>
    <t>01.05</t>
  </si>
  <si>
    <t>ZTI</t>
  </si>
  <si>
    <t>{01247a90-ed7c-4549-8032-942b55e886ff}</t>
  </si>
  <si>
    <t>801 19</t>
  </si>
  <si>
    <t>02</t>
  </si>
  <si>
    <t>SO 02 - KANALIZAČNÁ PRÍPOJKA</t>
  </si>
  <si>
    <t>{53bd830f-e911-40a4-bf47-c49ba2551cd1}</t>
  </si>
  <si>
    <t>827 21</t>
  </si>
  <si>
    <t>03</t>
  </si>
  <si>
    <t>SO 03 - VODOVODNA PRIPOJKA</t>
  </si>
  <si>
    <t>{13cb38e8-9ceb-4ff8-8353-be8bc68739e6}</t>
  </si>
  <si>
    <t>827 11</t>
  </si>
  <si>
    <t>04</t>
  </si>
  <si>
    <t>SO 04 - TEPLOVODNÁ PRÍPOJKA</t>
  </si>
  <si>
    <t>{73af3e03-2b5d-49b3-ae54-eee30f5f3c42}</t>
  </si>
  <si>
    <t>05</t>
  </si>
  <si>
    <t>SO 05 - TELEKOMUNIKAČNÁ PRÍPOJKA</t>
  </si>
  <si>
    <t>{0e50e3cf-2d7c-40b3-9109-fd1788821e8c}</t>
  </si>
  <si>
    <t>06</t>
  </si>
  <si>
    <t>SO 06 - ODBERNÉ ELEKTRICKÉ ZARIADENIE</t>
  </si>
  <si>
    <t>{90976789-737e-4b6d-87fe-a92756198964}</t>
  </si>
  <si>
    <t>07</t>
  </si>
  <si>
    <t>SO 07 - PRELOŽKA OPTICKÝCH KÁBLOV</t>
  </si>
  <si>
    <t>{a264f3c3-6abe-40d2-999c-a05e937036a1}</t>
  </si>
  <si>
    <t>B</t>
  </si>
  <si>
    <t>OPATRENIE NA ZVÝŠENIE ENERGETICKEJ HOSPODÁRNOSTI BUDOV</t>
  </si>
  <si>
    <t>{a43e5a3d-7409-483c-84e3-0f818ea9a3b1}</t>
  </si>
  <si>
    <t>{8a01c1ff-013e-4b24-a508-41ed511e88a8}</t>
  </si>
  <si>
    <t>01.01b</t>
  </si>
  <si>
    <t xml:space="preserve">ASR </t>
  </si>
  <si>
    <t>{971b157d-51df-4118-ac58-161ade99be9b}</t>
  </si>
  <si>
    <t>01.03</t>
  </si>
  <si>
    <t>ÚVK</t>
  </si>
  <si>
    <t>{aa1eb253-5925-4991-828d-b54be5c727d5}</t>
  </si>
  <si>
    <t>KRYCÍ LIST ROZPOČTU</t>
  </si>
  <si>
    <t>Objekt:</t>
  </si>
  <si>
    <t>A - REKONŠTRUKCIA, ROZŠIROVANIE A MODERNIZÁCIE STAVEBNÝCH OBJEKTOV EXISTUJÚCICH ZARIADENÍ</t>
  </si>
  <si>
    <t>Časť:</t>
  </si>
  <si>
    <t>01 - SO 01  - ZOS a DS (VLASTNÝ OBJEKT)</t>
  </si>
  <si>
    <t>Úroveň 3:</t>
  </si>
  <si>
    <t>01.01a - ASR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</si>
  <si>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</si>
  <si>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</si>
  <si>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</si>
  <si>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</si>
  <si>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</si>
  <si>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</si>
  <si>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</si>
  <si>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</si>
  <si>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</si>
  <si>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</si>
  <si>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</si>
  <si>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</si>
  <si>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</si>
  <si>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</si>
  <si>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</si>
  <si>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</si>
  <si>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</si>
  <si>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</si>
  <si>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</si>
  <si>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</si>
  <si>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</si>
  <si>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</si>
  <si>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</si>
  <si>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</si>
  <si>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</si>
  <si>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</si>
  <si>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</si>
  <si>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</si>
  <si>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</si>
  <si>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</si>
  <si>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</si>
  <si>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</si>
  <si>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</si>
  <si>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</si>
  <si>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</si>
  <si>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</si>
  <si>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</si>
  <si>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</si>
  <si>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</si>
  <si>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</si>
  <si>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</si>
  <si>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</si>
  <si>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</si>
  <si>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</si>
  <si>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</si>
  <si>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271573001</t>
  </si>
  <si>
    <t xml:space="preserve">Násyp pod základové  konštrukcie so zhutnením zo štrkopiesku </t>
  </si>
  <si>
    <t>m3</t>
  </si>
  <si>
    <t>CS CENEKON 2019 01</t>
  </si>
  <si>
    <t>4</t>
  </si>
  <si>
    <t>-783706158</t>
  </si>
  <si>
    <t>273321311</t>
  </si>
  <si>
    <t>Betón základových dosiek, železový (bez výstuže), tr. C 16/20</t>
  </si>
  <si>
    <t>-966196454</t>
  </si>
  <si>
    <t>273361821</t>
  </si>
  <si>
    <t>Výstuž základových dosiek z ocele 10505</t>
  </si>
  <si>
    <t>t</t>
  </si>
  <si>
    <t>985545410</t>
  </si>
  <si>
    <t>273362021</t>
  </si>
  <si>
    <t>Výstuž základových dosiek zo zvár. sietí KARI</t>
  </si>
  <si>
    <t>-1149991681</t>
  </si>
  <si>
    <t>5</t>
  </si>
  <si>
    <t>274313611</t>
  </si>
  <si>
    <t>Betón základových pásov, prostý tr. C 16/20</t>
  </si>
  <si>
    <t>-666935455</t>
  </si>
  <si>
    <t>Zvislé a kompletné konštrukcie</t>
  </si>
  <si>
    <t>6</t>
  </si>
  <si>
    <t>310238211</t>
  </si>
  <si>
    <t>Rozobratie a spätné domurovanie uvoľneného tehlového muriva</t>
  </si>
  <si>
    <t>1109592605</t>
  </si>
  <si>
    <t>7</t>
  </si>
  <si>
    <t>310239211</t>
  </si>
  <si>
    <t>Zamurovanie otvoru s plochou nad 1 do 4 m2 v murive nadzákladného tehlami na maltu vápennocementovú</t>
  </si>
  <si>
    <t>-1772972194</t>
  </si>
  <si>
    <t>8</t>
  </si>
  <si>
    <t>311234426</t>
  </si>
  <si>
    <t>Medzibytová priečka sendvičová z akustických tehál s výplňou z minerálnej vlny pre vzduchovú nepriezvučnosť 57dB hr. 210 mm</t>
  </si>
  <si>
    <t>m2</t>
  </si>
  <si>
    <t>1551499089</t>
  </si>
  <si>
    <t>9</t>
  </si>
  <si>
    <t>311275662</t>
  </si>
  <si>
    <t xml:space="preserve">Murivo z tvárnic presných hr. 300 mm </t>
  </si>
  <si>
    <t>1187740090</t>
  </si>
  <si>
    <t>10</t>
  </si>
  <si>
    <t>311311911</t>
  </si>
  <si>
    <t>Betón nadzákladových múrov prostý tr. C 16/20</t>
  </si>
  <si>
    <t>-248950</t>
  </si>
  <si>
    <t>11</t>
  </si>
  <si>
    <t>311351101</t>
  </si>
  <si>
    <t>Debnenie nadzákladových múrov jednostranné, zhotovenie-dielce</t>
  </si>
  <si>
    <t>-1562568638</t>
  </si>
  <si>
    <t>12</t>
  </si>
  <si>
    <t>311351102</t>
  </si>
  <si>
    <t>Debnenie nadzákladových múrov  jednostranné, odstránenie-dielce</t>
  </si>
  <si>
    <t>-1710723474</t>
  </si>
  <si>
    <t>13</t>
  </si>
  <si>
    <t>311351105</t>
  </si>
  <si>
    <t>Debnenie nadzákladových múrov  obojstranné zhotovenie-dielce</t>
  </si>
  <si>
    <t>-1705939745</t>
  </si>
  <si>
    <t>14</t>
  </si>
  <si>
    <t>311351106</t>
  </si>
  <si>
    <t>Debnenie nadzákladových múrov  obojstranné odstránenie-dielce</t>
  </si>
  <si>
    <t>-1357097551</t>
  </si>
  <si>
    <t>15</t>
  </si>
  <si>
    <t>317165125</t>
  </si>
  <si>
    <t>Prekladový trámec šírky 150 mm, výšky 124 mm, dĺžky 2000 mm</t>
  </si>
  <si>
    <t>ks</t>
  </si>
  <si>
    <t>1022596392</t>
  </si>
  <si>
    <t>16</t>
  </si>
  <si>
    <t>317165301</t>
  </si>
  <si>
    <t>Nenosný preklad šírky 100 mm, výšky 249 mm, dĺžky 1250 mm</t>
  </si>
  <si>
    <t>797125954</t>
  </si>
  <si>
    <t>17</t>
  </si>
  <si>
    <t>317165303</t>
  </si>
  <si>
    <t>Nenosný preklad šírky 150 mm, výšky 249 mm, dĺžky 1250 mm</t>
  </si>
  <si>
    <t>-1995139591</t>
  </si>
  <si>
    <t>18</t>
  </si>
  <si>
    <t>317321311</t>
  </si>
  <si>
    <t>Betón prekladov železový (bez výstuže) tr. C 16/20</t>
  </si>
  <si>
    <t>-427397073</t>
  </si>
  <si>
    <t>19</t>
  </si>
  <si>
    <t>317351107</t>
  </si>
  <si>
    <t>Debnenie prekladu  vrátane podpornej konštrukcie výšky do 4 m zhotovenie</t>
  </si>
  <si>
    <t>1764809276</t>
  </si>
  <si>
    <t>317351108</t>
  </si>
  <si>
    <t>Debnenie prekladu  vrátane podpornej konštrukcie výšky do 4 m odstránenie</t>
  </si>
  <si>
    <t>939183401</t>
  </si>
  <si>
    <t>21</t>
  </si>
  <si>
    <t>317361821</t>
  </si>
  <si>
    <t>Výstuž prekladov z ocele 10505</t>
  </si>
  <si>
    <t>-409384123</t>
  </si>
  <si>
    <t>22</t>
  </si>
  <si>
    <t>317944311</t>
  </si>
  <si>
    <t>Valcované nosníky dodatočne osadzované do pripravených otvorov do č.12</t>
  </si>
  <si>
    <t>-437188696</t>
  </si>
  <si>
    <t>23</t>
  </si>
  <si>
    <t>317944313</t>
  </si>
  <si>
    <t>Valcované nosníky dodatočne osadzované do pripravených otvorov č.14 až 22</t>
  </si>
  <si>
    <t>1367611912</t>
  </si>
  <si>
    <t>24</t>
  </si>
  <si>
    <t>M</t>
  </si>
  <si>
    <t>553420000000</t>
  </si>
  <si>
    <t>Ostatný spojovací materiál</t>
  </si>
  <si>
    <t>kg</t>
  </si>
  <si>
    <t>111867745</t>
  </si>
  <si>
    <t>25</t>
  </si>
  <si>
    <t>340238235</t>
  </si>
  <si>
    <t>Zamurovanie otvorov plochy od 0,25 do 1 m2 tvárnicami hr. 150 mm</t>
  </si>
  <si>
    <t>-134643269</t>
  </si>
  <si>
    <t>26</t>
  </si>
  <si>
    <t>340238237</t>
  </si>
  <si>
    <t>Zamurovanie otvorov plochy od 0,25 do 1 m2 tvárnicami hr. 250 mm</t>
  </si>
  <si>
    <t>-1274166188</t>
  </si>
  <si>
    <t>27</t>
  </si>
  <si>
    <t>340238240</t>
  </si>
  <si>
    <t>Zamurovanie otvorov plochy od 0,25 do 1 m2 tvárnicami hr. 500 mm</t>
  </si>
  <si>
    <t>585764635</t>
  </si>
  <si>
    <t>28</t>
  </si>
  <si>
    <t>340239237</t>
  </si>
  <si>
    <t>Zamurovanie otvorov plochy nad 1 do 4 m2 tvárnicami hr. 250 mm</t>
  </si>
  <si>
    <t>986354639</t>
  </si>
  <si>
    <t>29</t>
  </si>
  <si>
    <t>340239240</t>
  </si>
  <si>
    <t>Zamurovanie otvorov plochy nad 1 do 4 m2 tvárnicami hr. 400 mm</t>
  </si>
  <si>
    <t>498994465</t>
  </si>
  <si>
    <t>30</t>
  </si>
  <si>
    <t>340239241</t>
  </si>
  <si>
    <t>Zamurovanie otvorov plochy nad 1 do 4 m2 tvárnicami hr. 500 mm</t>
  </si>
  <si>
    <t>-1776300553</t>
  </si>
  <si>
    <t>31</t>
  </si>
  <si>
    <t>340291122</t>
  </si>
  <si>
    <t>Dodatočné ukotvenie priečok k tehelným konštrukciam plochými nerezovými kotvami hr. priečky nad 100 mm</t>
  </si>
  <si>
    <t>m</t>
  </si>
  <si>
    <t>861992348</t>
  </si>
  <si>
    <t>32</t>
  </si>
  <si>
    <t>342272102</t>
  </si>
  <si>
    <t xml:space="preserve">Priečky z tvárnic presných hr. 100 mm </t>
  </si>
  <si>
    <t>-578164495</t>
  </si>
  <si>
    <t>33</t>
  </si>
  <si>
    <t>342272104</t>
  </si>
  <si>
    <t>Priečky z tvárnic presných hr. 150 mm</t>
  </si>
  <si>
    <t>419298495</t>
  </si>
  <si>
    <t>34</t>
  </si>
  <si>
    <t>346244381</t>
  </si>
  <si>
    <t>Plentovanie oceľ. valcov. nosníkov tehlami na maltu pri výške stojiny do 300 mm</t>
  </si>
  <si>
    <t>-913450295</t>
  </si>
  <si>
    <t>Vodorovné konštrukcie</t>
  </si>
  <si>
    <t>35</t>
  </si>
  <si>
    <t>411321313</t>
  </si>
  <si>
    <t>Betón stropov doskových a trámových,  železový tr. C 16/20</t>
  </si>
  <si>
    <t>-1619359170</t>
  </si>
  <si>
    <t>36</t>
  </si>
  <si>
    <t>411351101</t>
  </si>
  <si>
    <t>Debnenie stropov doskových zhotovenie-dielce</t>
  </si>
  <si>
    <t>1621435209</t>
  </si>
  <si>
    <t>37</t>
  </si>
  <si>
    <t>411351102</t>
  </si>
  <si>
    <t>Debnenie stropov doskových odstránenie-dielce</t>
  </si>
  <si>
    <t>1770330152</t>
  </si>
  <si>
    <t>38</t>
  </si>
  <si>
    <t>411354171</t>
  </si>
  <si>
    <t>Podporná konštrukcia stropov výšky do 4 m pre zaťaženie do 5 kPa zhotovenie</t>
  </si>
  <si>
    <t>-141579266</t>
  </si>
  <si>
    <t>39</t>
  </si>
  <si>
    <t>411354172</t>
  </si>
  <si>
    <t>Podporná konštrukcia stropov výšky do 4 m pre zaťaženie do 5 kPa odstránenie</t>
  </si>
  <si>
    <t>1876105363</t>
  </si>
  <si>
    <t>40</t>
  </si>
  <si>
    <t>411354181</t>
  </si>
  <si>
    <t>Príplatok pre výšku nad 4 m podpornej konštrukcii stropov pre zaťaženie do 5 kPa zhotovenie</t>
  </si>
  <si>
    <t>325131324</t>
  </si>
  <si>
    <t>41</t>
  </si>
  <si>
    <t>411354182</t>
  </si>
  <si>
    <t>Príplatok pre výšku nad 4 m podpornej konštrukcii stropov pre zaťaženie do 5 kPa odstránenie</t>
  </si>
  <si>
    <t>-684645923</t>
  </si>
  <si>
    <t>42</t>
  </si>
  <si>
    <t>411361821</t>
  </si>
  <si>
    <t>Výstuž stropov doskových, trámových, vložkových,konzolových alebo balkónových, 10505</t>
  </si>
  <si>
    <t>1505242271</t>
  </si>
  <si>
    <t>43</t>
  </si>
  <si>
    <t>411361920</t>
  </si>
  <si>
    <t>Montážné kotvy - odnímateľný hák - kotva K1</t>
  </si>
  <si>
    <t>-1375161470</t>
  </si>
  <si>
    <t>44</t>
  </si>
  <si>
    <t>430321315</t>
  </si>
  <si>
    <t>Schodiskové konštrukcie, betón železový tr. C 20/25</t>
  </si>
  <si>
    <t>-667969259</t>
  </si>
  <si>
    <t>45</t>
  </si>
  <si>
    <t>430361821</t>
  </si>
  <si>
    <t>Výstuž schodiskových konštrukcií z betonárskej ocele 10505</t>
  </si>
  <si>
    <t>-1323022945</t>
  </si>
  <si>
    <t>46</t>
  </si>
  <si>
    <t>430362021</t>
  </si>
  <si>
    <t>Výstuž schodiskových konštrukcií zo zváraných sietí z drôtov typu KARI</t>
  </si>
  <si>
    <t>-340696920</t>
  </si>
  <si>
    <t>47</t>
  </si>
  <si>
    <t>431351121</t>
  </si>
  <si>
    <t>Debnenie do 4 m výšky - podest a podstupňových dosiek pôdorysne priamočiarych zhotovenie</t>
  </si>
  <si>
    <t>165856407</t>
  </si>
  <si>
    <t>48</t>
  </si>
  <si>
    <t>431351122</t>
  </si>
  <si>
    <t>Debnenie do 4 m výšky - podest a podstupňových dosiek pôdorysne priamočiarych odstránenie</t>
  </si>
  <si>
    <t>-209105776</t>
  </si>
  <si>
    <t>49</t>
  </si>
  <si>
    <t>434351141</t>
  </si>
  <si>
    <t>Debnenie stupňov na podstupňovej doske alebo na teréne pôdorysne priamočiarych zhotovenie</t>
  </si>
  <si>
    <t>1833177750</t>
  </si>
  <si>
    <t>50</t>
  </si>
  <si>
    <t>434351142</t>
  </si>
  <si>
    <t>Debnenie stupňov na podstupňovej doske alebo na teréne pôdorysne priamočiarych odstránenie</t>
  </si>
  <si>
    <t>-130518958</t>
  </si>
  <si>
    <t>Komunikácie</t>
  </si>
  <si>
    <t>51</t>
  </si>
  <si>
    <t>566902221</t>
  </si>
  <si>
    <t>Vyspravenie podkladu po prekopoch inžinierskych sietí plochy nad 15 m2 štrkodrvou, po zhutnení hr. 100 mm</t>
  </si>
  <si>
    <t>-1043092181</t>
  </si>
  <si>
    <t>52</t>
  </si>
  <si>
    <t>566902261</t>
  </si>
  <si>
    <t>Vyspravenie podkladu po prekopoch inžinierskych sietí plochy nad 15 m2 podkladovým betónom PB I tr. C 20/25 hr. 100 mm</t>
  </si>
  <si>
    <t>-1950007410</t>
  </si>
  <si>
    <t>53</t>
  </si>
  <si>
    <t>572953121</t>
  </si>
  <si>
    <t>Vyspravenie krytu vozovky po prekopoch nad 15 m2 asfaltovým betónom AC hr. od 30 do 50 mm</t>
  </si>
  <si>
    <t>1854562772</t>
  </si>
  <si>
    <t>Úpravy povrchov, podlahy, osadenie</t>
  </si>
  <si>
    <t>54</t>
  </si>
  <si>
    <t>611421211</t>
  </si>
  <si>
    <t>Oprava vnútorných vápenných omietok stropov železobetónových rovných tvárnicových a klenieb, opravovaná plocha nad 5 do 10 %,hrubá</t>
  </si>
  <si>
    <t>1848637405</t>
  </si>
  <si>
    <t>55</t>
  </si>
  <si>
    <t>611460122</t>
  </si>
  <si>
    <t>Príprava vnútorného podkladu stropov penetráciou hĺbkovou</t>
  </si>
  <si>
    <t>969195546</t>
  </si>
  <si>
    <t>56</t>
  </si>
  <si>
    <t>611460251</t>
  </si>
  <si>
    <t>Vnútorná omietka stropov vápennocementová štuková (jemná), hr. 3 mm</t>
  </si>
  <si>
    <t>1607578228</t>
  </si>
  <si>
    <t>57</t>
  </si>
  <si>
    <t>611481119</t>
  </si>
  <si>
    <t>Potiahnutie vnútorných stropov sklotextílnou mriežkou s celoplošným prilepením</t>
  </si>
  <si>
    <t>1456848798</t>
  </si>
  <si>
    <t>58</t>
  </si>
  <si>
    <t>612421211</t>
  </si>
  <si>
    <t>Oprava vnútorných vápenných omietok stien, opravovaná plocha nad 5 do 10 %,hrubá</t>
  </si>
  <si>
    <t>-682064516</t>
  </si>
  <si>
    <t>59</t>
  </si>
  <si>
    <t>612460122</t>
  </si>
  <si>
    <t>Príprava vnútorného podkladu stien penetráciou hĺbkovou</t>
  </si>
  <si>
    <t>653838145</t>
  </si>
  <si>
    <t>60</t>
  </si>
  <si>
    <t>612460251</t>
  </si>
  <si>
    <t>Vnútorná omietka stien vápennocementová štuková (jemná), hr. 3 mm</t>
  </si>
  <si>
    <t>-1686642104</t>
  </si>
  <si>
    <t>61</t>
  </si>
  <si>
    <t>612481119</t>
  </si>
  <si>
    <t>Potiahnutie vnútorných stien sklotextílnou mriežkou s celoplošným prilepením</t>
  </si>
  <si>
    <t>478527479</t>
  </si>
  <si>
    <t>62</t>
  </si>
  <si>
    <t>631312141</t>
  </si>
  <si>
    <t>Doplnenie existujúcich mazanín prostým betónom (s dodaním hmôt) bez poteru rýh v mazaninách</t>
  </si>
  <si>
    <t>1955027303</t>
  </si>
  <si>
    <t>63</t>
  </si>
  <si>
    <t>631313611</t>
  </si>
  <si>
    <t>Mazanina z betónu prostého (m3) tr. C 16/20 hr.nad 80 do 120 mm</t>
  </si>
  <si>
    <t>-493327660</t>
  </si>
  <si>
    <t>64</t>
  </si>
  <si>
    <t>632001051</t>
  </si>
  <si>
    <t>Zhotovenie jednonásobného penetračného náteru pre potery a stierky</t>
  </si>
  <si>
    <t>-1541658479</t>
  </si>
  <si>
    <t>65</t>
  </si>
  <si>
    <t>585520001900</t>
  </si>
  <si>
    <t>Penetračný náter pre samonivelizačné potery a sierky</t>
  </si>
  <si>
    <t>1070796309</t>
  </si>
  <si>
    <t>66</t>
  </si>
  <si>
    <t>632450469</t>
  </si>
  <si>
    <t>Cementový spádový poter vonkajší hr. do 100 mm</t>
  </si>
  <si>
    <t>-1374339212</t>
  </si>
  <si>
    <t>67</t>
  </si>
  <si>
    <t>632452215</t>
  </si>
  <si>
    <t>Cementový poter, pevnosti v tlaku 20 MPa, hr. 30 mm</t>
  </si>
  <si>
    <t>-1414703417</t>
  </si>
  <si>
    <t>68</t>
  </si>
  <si>
    <t>632452219</t>
  </si>
  <si>
    <t>Cementový poter, pevnosti v tlaku 20 MPa, hr. 50 mm</t>
  </si>
  <si>
    <t>664070589</t>
  </si>
  <si>
    <t>69</t>
  </si>
  <si>
    <t>632452649</t>
  </si>
  <si>
    <t>Cementová samonivelizačná stierka, pevnosti v tlaku 25 MPa, hr. 10 mm</t>
  </si>
  <si>
    <t>-1903207115</t>
  </si>
  <si>
    <t>70</t>
  </si>
  <si>
    <t>632452655</t>
  </si>
  <si>
    <t>Cementová samonivelizačná stierka, pevnosti v tlaku 25 MPa, hr. 20 mm</t>
  </si>
  <si>
    <t>-678892088</t>
  </si>
  <si>
    <t>71</t>
  </si>
  <si>
    <t>642942111</t>
  </si>
  <si>
    <t>Osadenie oceľovej dverovej zárubne alebo rámu, plochy otvoru do 2,5 m2</t>
  </si>
  <si>
    <t>-1148545120</t>
  </si>
  <si>
    <t>72</t>
  </si>
  <si>
    <t>553310008300</t>
  </si>
  <si>
    <t>Zárubňa oceľová 600x1970 mm</t>
  </si>
  <si>
    <t>-833523789</t>
  </si>
  <si>
    <t>73</t>
  </si>
  <si>
    <t>553310008700</t>
  </si>
  <si>
    <t>Zárubňa oceľová 800x1970 mm</t>
  </si>
  <si>
    <t>-1006915619</t>
  </si>
  <si>
    <t>74</t>
  </si>
  <si>
    <t>553310008900</t>
  </si>
  <si>
    <t>Zárubňa oceľová 900x1970 mm</t>
  </si>
  <si>
    <t>-447249820</t>
  </si>
  <si>
    <t>75</t>
  </si>
  <si>
    <t>642945111</t>
  </si>
  <si>
    <t>Osadenie oceľ. zárubní protipož. dverí s obetónov. jednokrídlové do 2,5 m2</t>
  </si>
  <si>
    <t>-281855278</t>
  </si>
  <si>
    <t>76</t>
  </si>
  <si>
    <t>553310009500</t>
  </si>
  <si>
    <t>Zárubňa oceľová 600x1970 mm pre požiarne jednokrídlové dvere</t>
  </si>
  <si>
    <t>-317610332</t>
  </si>
  <si>
    <t>77</t>
  </si>
  <si>
    <t>553310009700</t>
  </si>
  <si>
    <t>Zárubňa oceľová 800x1970 mm pre požiarne jednokrídlové dvere</t>
  </si>
  <si>
    <t>-1482703682</t>
  </si>
  <si>
    <t>78</t>
  </si>
  <si>
    <t>553310009800</t>
  </si>
  <si>
    <t>Zárubňa oceľová 900x1970 mm pre požiarne jednokrídlové dvere</t>
  </si>
  <si>
    <t>-1839314287</t>
  </si>
  <si>
    <t>Ostatné konštrukcie a práce-búranie</t>
  </si>
  <si>
    <t>79</t>
  </si>
  <si>
    <t>919735113</t>
  </si>
  <si>
    <t>Rezanie existujúceho asfaltového krytu alebo bet. podkladu hĺbky nad 100 do 150 mm</t>
  </si>
  <si>
    <t>1791680863</t>
  </si>
  <si>
    <t>80</t>
  </si>
  <si>
    <t>935114413</t>
  </si>
  <si>
    <t>Osadenie odvodňovacieho betónového žľabu univerzálneho s ochrannou hranou vnútornej šírky 100 mm a s roštom triedy C 250 a s napojením na kanalizáciu</t>
  </si>
  <si>
    <t>1711637400</t>
  </si>
  <si>
    <t>81</t>
  </si>
  <si>
    <t>592270006100</t>
  </si>
  <si>
    <t>Čelná, koncová stena D 100 mm</t>
  </si>
  <si>
    <t>1112539815</t>
  </si>
  <si>
    <t>82</t>
  </si>
  <si>
    <t>592270010800</t>
  </si>
  <si>
    <t>Mriežkový rošt, rozmer štrbiny MW 30x10 mm, trieda C 250, s rýchlouzáverom, pozinkovaná oceľ, pre žľaby D 100 mm s ochrannou hranou</t>
  </si>
  <si>
    <t>-1000799253</t>
  </si>
  <si>
    <t>83</t>
  </si>
  <si>
    <t>592270019800</t>
  </si>
  <si>
    <t>Odvodňovací žľab univerzálny D 100 mm, betónový s  hranou</t>
  </si>
  <si>
    <t>-6447689</t>
  </si>
  <si>
    <t>84</t>
  </si>
  <si>
    <t>941955001</t>
  </si>
  <si>
    <t>Lešenie ľahké pracovné pomocné, s výškou lešeňovej podlahy do 1,20 m</t>
  </si>
  <si>
    <t>-601701722</t>
  </si>
  <si>
    <t>85</t>
  </si>
  <si>
    <t>952901111</t>
  </si>
  <si>
    <t>Vyčistenie budov pri výške podlaží do 4 m</t>
  </si>
  <si>
    <t>-1220588318</t>
  </si>
  <si>
    <t>86</t>
  </si>
  <si>
    <t>962031132</t>
  </si>
  <si>
    <t>Búranie priečok alebo vybúranie otvorov plochy nad 4 m2 z tehál pálených, plných alebo dutých hr. do 150 mm,  -0,19600t</t>
  </si>
  <si>
    <t>440618746</t>
  </si>
  <si>
    <t>87</t>
  </si>
  <si>
    <t>962081141</t>
  </si>
  <si>
    <t>Búranie muriva priečok zo sklenených tvárnic, hr. do 150 mm,  -0,08200t</t>
  </si>
  <si>
    <t>-2022310916</t>
  </si>
  <si>
    <t>88</t>
  </si>
  <si>
    <t>962084121</t>
  </si>
  <si>
    <t>Búranie priečok doskových, sadrových,sadrokartónových hr.do 50 mm,  -0,10000t</t>
  </si>
  <si>
    <t>407831378</t>
  </si>
  <si>
    <t>89</t>
  </si>
  <si>
    <t>963051113</t>
  </si>
  <si>
    <t>Búranie železobetónových stropov doskových hr.nad 80 mm,  -2,40000t</t>
  </si>
  <si>
    <t>883292147</t>
  </si>
  <si>
    <t>90</t>
  </si>
  <si>
    <t>965043431</t>
  </si>
  <si>
    <t>Búranie žb dosiek, podkladov pod dlažby, liatych dlažieb a mazanín,betón s poterom,teracom hr.do 150 mm,  plochy do 4 m2 -2,20000t</t>
  </si>
  <si>
    <t>1273730299</t>
  </si>
  <si>
    <t>91</t>
  </si>
  <si>
    <t>965081712</t>
  </si>
  <si>
    <t>Búranie dlažieb, bez podklad. lôžka z xylolit., alebo keramických dlaždíc hr. do 10 mm,  -0,02000t</t>
  </si>
  <si>
    <t>-233954202</t>
  </si>
  <si>
    <t>92</t>
  </si>
  <si>
    <t>968024560</t>
  </si>
  <si>
    <t>Demontáž konštrukcie pódia</t>
  </si>
  <si>
    <t>1186525328</t>
  </si>
  <si>
    <t>93</t>
  </si>
  <si>
    <t>968061125</t>
  </si>
  <si>
    <t>Vyvesenie dreveného dverného krídla do suti plochy do 2 m2, -0,02400t</t>
  </si>
  <si>
    <t>-552500963</t>
  </si>
  <si>
    <t>94</t>
  </si>
  <si>
    <t>968072455</t>
  </si>
  <si>
    <t>Vybúranie kovových dverových zárubní plochy do 2 m2,  -0,07600t</t>
  </si>
  <si>
    <t>-1762906811</t>
  </si>
  <si>
    <t>95</t>
  </si>
  <si>
    <t>968072456</t>
  </si>
  <si>
    <t>Vybúranie kovových dverových zárubní plochy nad 2 m2,  -0,06300t</t>
  </si>
  <si>
    <t>-334765927</t>
  </si>
  <si>
    <t>96</t>
  </si>
  <si>
    <t>968091280</t>
  </si>
  <si>
    <t>Demontáž drevených presklených stien s dverami,  -0,06500t</t>
  </si>
  <si>
    <t>1205552388</t>
  </si>
  <si>
    <t>97</t>
  </si>
  <si>
    <t>971033231</t>
  </si>
  <si>
    <t>Vybúranie otvoru v murive tehl. plochy do 0,0225 m2 hr. do 150 mm,  -0,00400t</t>
  </si>
  <si>
    <t>455060869</t>
  </si>
  <si>
    <t>98</t>
  </si>
  <si>
    <t>971033241</t>
  </si>
  <si>
    <t>Vybúranie otvoru v murive tehl. plochy do 0,0225 m2 hr. do 300 mm,  -0,00800t</t>
  </si>
  <si>
    <t>468977436</t>
  </si>
  <si>
    <t>99</t>
  </si>
  <si>
    <t>971033331</t>
  </si>
  <si>
    <t>Vybúranie otvoru v murive tehl. plochy do 0,09 m2 hr. do 150 mm,  -0,02600t</t>
  </si>
  <si>
    <t>-33650983</t>
  </si>
  <si>
    <t>100</t>
  </si>
  <si>
    <t>971033341</t>
  </si>
  <si>
    <t>Vybúranie otvoru v murive tehl. plochy do 0,09 m2 hr. do 300 mm,  -0,05700t</t>
  </si>
  <si>
    <t>1772010047</t>
  </si>
  <si>
    <t>101</t>
  </si>
  <si>
    <t>971033541</t>
  </si>
  <si>
    <t>Vybúranie otvorov v murive tehl. plochy do 1 m2 hr. do 300 mm,  -1,87500t</t>
  </si>
  <si>
    <t>1726588601</t>
  </si>
  <si>
    <t>102</t>
  </si>
  <si>
    <t>971033561</t>
  </si>
  <si>
    <t>Vybúranie otvorov v murive tehl. plochy do 1 m2 hr. do 600 mm,  -1,87500t</t>
  </si>
  <si>
    <t>-1863037063</t>
  </si>
  <si>
    <t>103</t>
  </si>
  <si>
    <t>971033621</t>
  </si>
  <si>
    <t>Vybúranie otvorov v murive tehl. plochy do 4 m2 hr. do 100 mm,  -0,18000t</t>
  </si>
  <si>
    <t>-788944728</t>
  </si>
  <si>
    <t>104</t>
  </si>
  <si>
    <t>971033631</t>
  </si>
  <si>
    <t>Vybúranie otvorov v murive tehl. plochy do 4 m2 hr. do 150 mm,  -0,27000t</t>
  </si>
  <si>
    <t>-173009915</t>
  </si>
  <si>
    <t>105</t>
  </si>
  <si>
    <t>971033641</t>
  </si>
  <si>
    <t>Vybúranie otvorov v murive tehl. plochy do 4 m2 hr. do 300 mm,  -1,87500t</t>
  </si>
  <si>
    <t>-369738163</t>
  </si>
  <si>
    <t>106</t>
  </si>
  <si>
    <t>971033651</t>
  </si>
  <si>
    <t>Vybúranie otvorov v murive tehl. plochy do 4 m2 hr. do 600 mm,  -1,87500t</t>
  </si>
  <si>
    <t>274299292</t>
  </si>
  <si>
    <t>107</t>
  </si>
  <si>
    <t>974083114</t>
  </si>
  <si>
    <t>Rezanie betónových mazanín existujúcich vystužených hĺbky nad 150 do 200 mm</t>
  </si>
  <si>
    <t>2069506928</t>
  </si>
  <si>
    <t>108</t>
  </si>
  <si>
    <t>976061111</t>
  </si>
  <si>
    <t>Vybúranie drevených zábradlí a madiel,  -0,01600t</t>
  </si>
  <si>
    <t>555730278</t>
  </si>
  <si>
    <t>109</t>
  </si>
  <si>
    <t>978012191</t>
  </si>
  <si>
    <t>Otlčenie omietok stropov vnútorných rákosovaných, vápenných alebo vápennocementových v rozsahu do 100 %,  -0,05000t</t>
  </si>
  <si>
    <t>-1906194787</t>
  </si>
  <si>
    <t>110</t>
  </si>
  <si>
    <t>978013121</t>
  </si>
  <si>
    <t>Otlčenie omietok stien vnútorných vápenných alebo vápennocementových v rozsahu do 10 %,  -0,00400t</t>
  </si>
  <si>
    <t>-216623357</t>
  </si>
  <si>
    <t>111</t>
  </si>
  <si>
    <t>978059531</t>
  </si>
  <si>
    <t>Odsekanie a odobratie obkladov stien z obkladačiek vnútorných vrátane podkladovej omietky nad 2 m2,  -0,06800t</t>
  </si>
  <si>
    <t>-825162147</t>
  </si>
  <si>
    <t>112</t>
  </si>
  <si>
    <t>979011111</t>
  </si>
  <si>
    <t>Zvislá doprava sutiny a vybúraných hmôt za prvé podlažie nad alebo pod základným podlažím</t>
  </si>
  <si>
    <t>1647604412</t>
  </si>
  <si>
    <t>113</t>
  </si>
  <si>
    <t>979081111</t>
  </si>
  <si>
    <t>Odvoz sutiny a vybúraných hmôt na skládku do 1 km</t>
  </si>
  <si>
    <t>-866192956</t>
  </si>
  <si>
    <t>114</t>
  </si>
  <si>
    <t>979081121</t>
  </si>
  <si>
    <t>Odvoz sutiny a vybúraných hmôt na skládku za každý ďalší 1 km</t>
  </si>
  <si>
    <t>-1471298801</t>
  </si>
  <si>
    <t>115</t>
  </si>
  <si>
    <t>979082111</t>
  </si>
  <si>
    <t>Vnútrostavenisková doprava sutiny a vybúraných hmôt do 10 m</t>
  </si>
  <si>
    <t>1239552834</t>
  </si>
  <si>
    <t>116</t>
  </si>
  <si>
    <t>979082121</t>
  </si>
  <si>
    <t>Vnútrostavenisková doprava sutiny a vybúraných hmôt za každých ďalších 5 m</t>
  </si>
  <si>
    <t>-1972255453</t>
  </si>
  <si>
    <t>117</t>
  </si>
  <si>
    <t>979089012</t>
  </si>
  <si>
    <t>Poplatok za skladovanie - betón, tehly, dlaždice a pod. (17 01 ), ostatné</t>
  </si>
  <si>
    <t>-734944105</t>
  </si>
  <si>
    <t>Presun hmôt HSV</t>
  </si>
  <si>
    <t>118</t>
  </si>
  <si>
    <t>999281111</t>
  </si>
  <si>
    <t>Presun hmôt pre opravy a údržbu objektov vrátane vonkajších plášťov výšky do 25 m</t>
  </si>
  <si>
    <t>2043721694</t>
  </si>
  <si>
    <t>PSV</t>
  </si>
  <si>
    <t>Práce a dodávky PSV</t>
  </si>
  <si>
    <t>711</t>
  </si>
  <si>
    <t>Izolácie proti vode a vlhkosti</t>
  </si>
  <si>
    <t>119</t>
  </si>
  <si>
    <t>711111001</t>
  </si>
  <si>
    <t>Zhotovenie izolácie proti zemnej vlhkosti vodorovná náterom penetračným za studena</t>
  </si>
  <si>
    <t>-612025479</t>
  </si>
  <si>
    <t>120</t>
  </si>
  <si>
    <t>246170000900</t>
  </si>
  <si>
    <t>Lak asfaltový ALP-PENETRAL SN v sudoch</t>
  </si>
  <si>
    <t>-1486611352</t>
  </si>
  <si>
    <t>121</t>
  </si>
  <si>
    <t>711112001</t>
  </si>
  <si>
    <t>Zhotovenie  izolácie proti zemnej vlhkosti zvislá penetračným náterom za studena</t>
  </si>
  <si>
    <t>148527153</t>
  </si>
  <si>
    <t>122</t>
  </si>
  <si>
    <t>1006947247</t>
  </si>
  <si>
    <t>123</t>
  </si>
  <si>
    <t>711132107</t>
  </si>
  <si>
    <t>Zhotovenie izolácie proti zemnej vlhkosti nopovou fóloiu položenou voľne na ploche zvislej</t>
  </si>
  <si>
    <t>-131497947</t>
  </si>
  <si>
    <t>124</t>
  </si>
  <si>
    <t>283230002700</t>
  </si>
  <si>
    <t>Nopová HDPE fólia proti zemnej vlhkosti s radónovou ochranou, pre spodnú stavbu</t>
  </si>
  <si>
    <t>504082940</t>
  </si>
  <si>
    <t>125</t>
  </si>
  <si>
    <t>711141559</t>
  </si>
  <si>
    <t>Zhotovenie  izolácie proti zemnej vlhkosti a tlakovej vode vodorovná NAIP pritavením</t>
  </si>
  <si>
    <t>245302422</t>
  </si>
  <si>
    <t>126</t>
  </si>
  <si>
    <t>628310001000</t>
  </si>
  <si>
    <t>Pás asfaltový HYDROBIT V 60 S 35 pre spodné vrstvy hydroizolačných systémov</t>
  </si>
  <si>
    <t>2027924362</t>
  </si>
  <si>
    <t>127</t>
  </si>
  <si>
    <t>711142559</t>
  </si>
  <si>
    <t>Zhotovenie  izolácie proti zemnej vlhkosti a tlakovej vode zvislá NAIP pritavením</t>
  </si>
  <si>
    <t>-820215637</t>
  </si>
  <si>
    <t>128</t>
  </si>
  <si>
    <t>-1856021448</t>
  </si>
  <si>
    <t>129</t>
  </si>
  <si>
    <t>998711102</t>
  </si>
  <si>
    <t>Presun hmôt pre izoláciu proti vode v objektoch výšky nad 6 do 12 m</t>
  </si>
  <si>
    <t>-446416431</t>
  </si>
  <si>
    <t>722</t>
  </si>
  <si>
    <t>Zdravotechnika - vnútorný vodovod</t>
  </si>
  <si>
    <t>130</t>
  </si>
  <si>
    <t>722250180</t>
  </si>
  <si>
    <t>Montáž hasiaceho prístroja na stenu</t>
  </si>
  <si>
    <t>-399725796</t>
  </si>
  <si>
    <t>131</t>
  </si>
  <si>
    <t>449170000900</t>
  </si>
  <si>
    <t>Prenosný hasiaci prístroj ABC 6 kg</t>
  </si>
  <si>
    <t>1542714781</t>
  </si>
  <si>
    <t>132</t>
  </si>
  <si>
    <t>998722102</t>
  </si>
  <si>
    <t>Presun hmôt pre vnútorný vodovod v objektoch výšky nad 6 do 12 m</t>
  </si>
  <si>
    <t>1371159821</t>
  </si>
  <si>
    <t>725</t>
  </si>
  <si>
    <t>Zdravotechnika - zariaďovacie predmety</t>
  </si>
  <si>
    <t>133</t>
  </si>
  <si>
    <t>725110811</t>
  </si>
  <si>
    <t>Demontáž záchoda splachovacieho s nádržou alebo s tlakovým splachovačom,  -0,01933t</t>
  </si>
  <si>
    <t>súb.</t>
  </si>
  <si>
    <t>868987940</t>
  </si>
  <si>
    <t>134</t>
  </si>
  <si>
    <t>725122813</t>
  </si>
  <si>
    <t>Demontáž pisoára s nádržkou a 1 záchodom,  -0,01720t</t>
  </si>
  <si>
    <t>274623062</t>
  </si>
  <si>
    <t>135</t>
  </si>
  <si>
    <t>725210821</t>
  </si>
  <si>
    <t>Demontáž umývadiel alebo umývadielok bez výtokovej armatúry,  -0,01946t</t>
  </si>
  <si>
    <t>637852842</t>
  </si>
  <si>
    <t>136</t>
  </si>
  <si>
    <t>725220831</t>
  </si>
  <si>
    <t>Demontáž vane,  -0.09510t</t>
  </si>
  <si>
    <t>462781886</t>
  </si>
  <si>
    <t>137</t>
  </si>
  <si>
    <t>725810811</t>
  </si>
  <si>
    <t>Demontáž výtokového ventilu nástenných,  -0,00049t</t>
  </si>
  <si>
    <t>-880189944</t>
  </si>
  <si>
    <t>138</t>
  </si>
  <si>
    <t>725820810</t>
  </si>
  <si>
    <t>Demontáž batérie drezovej, umývadlovej nástennej,  -0,0026t</t>
  </si>
  <si>
    <t>1718473899</t>
  </si>
  <si>
    <t>139</t>
  </si>
  <si>
    <t>725840870</t>
  </si>
  <si>
    <t>Demontáž batérie vaňovej, sprchovej nástennej,  -0,00225t</t>
  </si>
  <si>
    <t>-1772890795</t>
  </si>
  <si>
    <t>140</t>
  </si>
  <si>
    <t>725860820</t>
  </si>
  <si>
    <t>Demontáž jednoduchej  zápachovej uzávierky pre zariaďovacie predmety, umývadlá, drezy, práčky a pod.  -0,00085t</t>
  </si>
  <si>
    <t>-339834093</t>
  </si>
  <si>
    <t>141</t>
  </si>
  <si>
    <t>725860822</t>
  </si>
  <si>
    <t>Demontáž zápachovej uzávierky pre zariaďovacie predmety, vane, sprchy  -0,00122t</t>
  </si>
  <si>
    <t>-520176852</t>
  </si>
  <si>
    <t>142</t>
  </si>
  <si>
    <t>998725102</t>
  </si>
  <si>
    <t>Presun hmôt pre zariaďovacie predmety v objektoch výšky nad 6 do 12 m</t>
  </si>
  <si>
    <t>1375362394</t>
  </si>
  <si>
    <t>762</t>
  </si>
  <si>
    <t>Konštrukcie tesárske</t>
  </si>
  <si>
    <t>143</t>
  </si>
  <si>
    <t>762341003</t>
  </si>
  <si>
    <t>Montáž debnenia jednoduchých striech, na krokvy a kontralaty z dosiek s vetracou medzerou</t>
  </si>
  <si>
    <t>-1144614539</t>
  </si>
  <si>
    <t>144</t>
  </si>
  <si>
    <t>605110006900</t>
  </si>
  <si>
    <t>Dosky a fošne hr. 25 mm</t>
  </si>
  <si>
    <t>-1358911219</t>
  </si>
  <si>
    <t>145</t>
  </si>
  <si>
    <t>762341251</t>
  </si>
  <si>
    <t>Montáž kontralát pre sklon do 22°</t>
  </si>
  <si>
    <t>-2109864228</t>
  </si>
  <si>
    <t>146</t>
  </si>
  <si>
    <t>605120002800</t>
  </si>
  <si>
    <t>Hranoly z mäkkého reziva - kontralaty 60x40 mm</t>
  </si>
  <si>
    <t>-1844094356</t>
  </si>
  <si>
    <t>147</t>
  </si>
  <si>
    <t>762341811</t>
  </si>
  <si>
    <t>Demontáž debnenia striech rovných, oblúkových do 60°, z dosiek hrubých,  -0.01600t</t>
  </si>
  <si>
    <t>758249124</t>
  </si>
  <si>
    <t>148</t>
  </si>
  <si>
    <t>762395000</t>
  </si>
  <si>
    <t>Spojovacie prostriedky pre viazané konštrukcie krovov, debnenie a laťovanie, nadstrešné konštr., spádové kliny - svorky, dosky, klince, pásová oceľ, vruty</t>
  </si>
  <si>
    <t>-177376281</t>
  </si>
  <si>
    <t>149</t>
  </si>
  <si>
    <t>762841140</t>
  </si>
  <si>
    <t>Zhotovenie konštrukcie, kotvenie jestvujúceho podhľadu z reziva do 100 cm2</t>
  </si>
  <si>
    <t>-320778800</t>
  </si>
  <si>
    <t>150</t>
  </si>
  <si>
    <t>605110000100</t>
  </si>
  <si>
    <t>Hranoly z mäkkého reziva - hranoly 100x50 mm</t>
  </si>
  <si>
    <t>1492742615</t>
  </si>
  <si>
    <t>151</t>
  </si>
  <si>
    <t>762895001</t>
  </si>
  <si>
    <t>Spojovacie prostriedky pre záklop, stropnice, podbíjanie - klince, svorky, podložky a pod.</t>
  </si>
  <si>
    <t>-1617558837</t>
  </si>
  <si>
    <t>152</t>
  </si>
  <si>
    <t>998762102</t>
  </si>
  <si>
    <t>Presun hmôt pre konštrukcie tesárske v objektoch výšky do 12 m</t>
  </si>
  <si>
    <t>-126830233</t>
  </si>
  <si>
    <t>763</t>
  </si>
  <si>
    <t>Konštrukcie - drevostavby</t>
  </si>
  <si>
    <t>153</t>
  </si>
  <si>
    <t>763135010</t>
  </si>
  <si>
    <t>Kazetový SDK podhľad, nosná konštrukcia kovová</t>
  </si>
  <si>
    <t>-1522941514</t>
  </si>
  <si>
    <t>154</t>
  </si>
  <si>
    <t>763138220</t>
  </si>
  <si>
    <t>Podhľad SDK RB 12.5 mm závesný, dvojúrovňová oceľová podkonštrukcia CD</t>
  </si>
  <si>
    <t>853364516</t>
  </si>
  <si>
    <t>155</t>
  </si>
  <si>
    <t>763138222</t>
  </si>
  <si>
    <t>Podhľad SDK RBI 12.5 mm závesný, dvojúrovňová oceľová podkonštrukcia CD</t>
  </si>
  <si>
    <t>-437715998</t>
  </si>
  <si>
    <t>156</t>
  </si>
  <si>
    <t>763161515</t>
  </si>
  <si>
    <t>Montáž SDK obkladu - kapotáže (kaslík)  r. š. nad 500 do 1000 mm, 1x hrana s rohovou lištou, jednoduché opláštenie doskami hr. 12,5 mm vč. dodávky a náteru</t>
  </si>
  <si>
    <t>-937210517</t>
  </si>
  <si>
    <t>157</t>
  </si>
  <si>
    <t>763161516</t>
  </si>
  <si>
    <t>Montáž SDK obkladu - kapotáže (kaslík)  r. š. nad 1000 do 1500 mm, 1x hrana s rohovou lištou, jednoduché opláštenie doskami hr. 12,5 mm vč. dodávky a náteru</t>
  </si>
  <si>
    <t>-1297961990</t>
  </si>
  <si>
    <t>158</t>
  </si>
  <si>
    <t>763710010</t>
  </si>
  <si>
    <t>1282816207</t>
  </si>
  <si>
    <t>159</t>
  </si>
  <si>
    <t>998763303</t>
  </si>
  <si>
    <t>Presun hmôt pre sádrokartónové konštrukcie v objektoch výšky od 7 do 24 m</t>
  </si>
  <si>
    <t>950523649</t>
  </si>
  <si>
    <t>764</t>
  </si>
  <si>
    <t>Konštrukcie klampiarske</t>
  </si>
  <si>
    <t>160</t>
  </si>
  <si>
    <t>764171301</t>
  </si>
  <si>
    <t>Krytina strešná falcovaná sklon strechy do 30°</t>
  </si>
  <si>
    <t>-1299392019</t>
  </si>
  <si>
    <t>161</t>
  </si>
  <si>
    <t>764311001</t>
  </si>
  <si>
    <t xml:space="preserve">Oddeľovacia štruktúrovaná rohož s integrovanou poistnou hydroizoláciou pre plechové krytiny </t>
  </si>
  <si>
    <t>-2024086282</t>
  </si>
  <si>
    <t>162</t>
  </si>
  <si>
    <t>764312822</t>
  </si>
  <si>
    <t>Demontáž krytiny hladkej strešnej z tabúľ, do 30st.,  -0,00751t</t>
  </si>
  <si>
    <t>-1586661317</t>
  </si>
  <si>
    <t>163</t>
  </si>
  <si>
    <t>764321820</t>
  </si>
  <si>
    <t>Demontáž oplechovania ríms vrátane podkladového plechu, do 30° rš 550 mm,   -0,00420t</t>
  </si>
  <si>
    <t>1231643046</t>
  </si>
  <si>
    <t>164</t>
  </si>
  <si>
    <t>764321840</t>
  </si>
  <si>
    <t>Demontáž oplechovania atiky vrátane podkladového plechu, do 30° rš 750 mm,  -0,00580t</t>
  </si>
  <si>
    <t>465279497</t>
  </si>
  <si>
    <t>165</t>
  </si>
  <si>
    <t>764326220</t>
  </si>
  <si>
    <t>Oplechovanie z pozinkovaného farbeného PZf plechu, ríms r.š. 550 mm - k05</t>
  </si>
  <si>
    <t>-1997088316</t>
  </si>
  <si>
    <t>166</t>
  </si>
  <si>
    <t>764331450</t>
  </si>
  <si>
    <t>Lemovanie z pozinkovaného farbeného PZf plechu, múrov na strechách s tvrdou krytinou r.š. 500 mm - k06</t>
  </si>
  <si>
    <t>352953129</t>
  </si>
  <si>
    <t>167</t>
  </si>
  <si>
    <t>764331850</t>
  </si>
  <si>
    <t>Demontáž lemovania múrov na strechách s tvrdou krytinou, so sklonom do 30st. rš 400 a 500 mm,  -0,00298t</t>
  </si>
  <si>
    <t>-44751217</t>
  </si>
  <si>
    <t>168</t>
  </si>
  <si>
    <t>764351403</t>
  </si>
  <si>
    <t>Žľaby z pozinkovaného farbeného PZf plechu, pododkvapové štvorhranné r.š. 330 mm - k02</t>
  </si>
  <si>
    <t>-1135444166</t>
  </si>
  <si>
    <t>169</t>
  </si>
  <si>
    <t>764351810</t>
  </si>
  <si>
    <t>Demontáž žľabov pododkvap. rovných, oblúkových, do 30° rš 250 a 330 mm,  -0,00347t</t>
  </si>
  <si>
    <t>909845301</t>
  </si>
  <si>
    <t>170</t>
  </si>
  <si>
    <t>764359431</t>
  </si>
  <si>
    <t>Kotlík štvorhranný z pozinkovaného farbeného PZf plechu, pre pododkvapové žľaby - k02a</t>
  </si>
  <si>
    <t>-228731624</t>
  </si>
  <si>
    <t>171</t>
  </si>
  <si>
    <t>764359820</t>
  </si>
  <si>
    <t>Demontáž kotlíka oválneho a štvorhranného, so sklonom žľabu do 30st.,  -0,00320t</t>
  </si>
  <si>
    <t>-128329514</t>
  </si>
  <si>
    <t>172</t>
  </si>
  <si>
    <t>764393440</t>
  </si>
  <si>
    <t>Hrebeň strechy z pozinkovaného farbeného PZf plechu, r.š. 500 mm - k04</t>
  </si>
  <si>
    <t>230860859</t>
  </si>
  <si>
    <t>173</t>
  </si>
  <si>
    <t>764393830</t>
  </si>
  <si>
    <t>Demontáž hrebeňa so sklonom do 30st. rš 250 a 400 mm,  -0,00197t</t>
  </si>
  <si>
    <t>-777751625</t>
  </si>
  <si>
    <t>174</t>
  </si>
  <si>
    <t>764410470</t>
  </si>
  <si>
    <t>Oplechovanie parapetov z pozinkovaného farbeného PZf plechu, vrátane rohov r.š. 520 mm - k01</t>
  </si>
  <si>
    <t>-1991680379</t>
  </si>
  <si>
    <t>175</t>
  </si>
  <si>
    <t>764410850</t>
  </si>
  <si>
    <t>Demontáž oplechovania parapetov rš od 100 do 330 mm,  -0,00135t</t>
  </si>
  <si>
    <t>1184252594</t>
  </si>
  <si>
    <t>176</t>
  </si>
  <si>
    <t>764430450</t>
  </si>
  <si>
    <t>Oplechovanie muriva a atík z pozinkovaného farbeného PZf plechu, vrátane rohov r.š. 670 mm - k07</t>
  </si>
  <si>
    <t>97706332</t>
  </si>
  <si>
    <t>177</t>
  </si>
  <si>
    <t>764451402</t>
  </si>
  <si>
    <t>Zvodové rúry z pozinkovaného farbeného PZf plechu, štvorcové s dĺžkou strany 100 mm - k03</t>
  </si>
  <si>
    <t>-332875128</t>
  </si>
  <si>
    <t>178</t>
  </si>
  <si>
    <t>764451802</t>
  </si>
  <si>
    <t>Demontáž odpadových rúr,  -0,00338t</t>
  </si>
  <si>
    <t>1999355666</t>
  </si>
  <si>
    <t>179</t>
  </si>
  <si>
    <t>764900002</t>
  </si>
  <si>
    <t>Paropriepustná fólia pod strešnú krytinu, kontaktná - 135g/m2</t>
  </si>
  <si>
    <t>204471026</t>
  </si>
  <si>
    <t>180</t>
  </si>
  <si>
    <t>998764102</t>
  </si>
  <si>
    <t>Presun hmôt pre konštrukcie klampiarske v objektoch výšky nad 6 do 12 m</t>
  </si>
  <si>
    <t>-2104913184</t>
  </si>
  <si>
    <t>766</t>
  </si>
  <si>
    <t>Konštrukcie stolárske</t>
  </si>
  <si>
    <t>181</t>
  </si>
  <si>
    <t>766231001</t>
  </si>
  <si>
    <t>Montáž stropných sklápacích schodov do otvoru</t>
  </si>
  <si>
    <t>-812869003</t>
  </si>
  <si>
    <t>182</t>
  </si>
  <si>
    <t>612330000600</t>
  </si>
  <si>
    <t>Schody stropné sklápacie zateplené, prírodná doska (PO) - 700x1300 mm - PS</t>
  </si>
  <si>
    <t>-1312866005</t>
  </si>
  <si>
    <t>183</t>
  </si>
  <si>
    <t>766411821</t>
  </si>
  <si>
    <t>Demontáž obloženia stien panelmi, palub. doskami,  -0,01098t</t>
  </si>
  <si>
    <t>1865491733</t>
  </si>
  <si>
    <t>184</t>
  </si>
  <si>
    <t>766411822</t>
  </si>
  <si>
    <t>Demontáž obloženia stien panelmi, podkladových roštov,  -0,00800t</t>
  </si>
  <si>
    <t>-1519678465</t>
  </si>
  <si>
    <t>185</t>
  </si>
  <si>
    <t>766621400</t>
  </si>
  <si>
    <t>Montáž okien plastových, hliníkových s hydroizolačnými ISO páskami ( ISO páska exteriérová a interiérová vč. dodávky)</t>
  </si>
  <si>
    <t>1971667011</t>
  </si>
  <si>
    <t>186</t>
  </si>
  <si>
    <t>611410005405</t>
  </si>
  <si>
    <t>Plastové okno dvojdielne P+V 1200x1200 mm jednoduché zasklenie - O04</t>
  </si>
  <si>
    <t>1000573599</t>
  </si>
  <si>
    <t>187</t>
  </si>
  <si>
    <t>766641161</t>
  </si>
  <si>
    <t>Montáž dverí plastových, vchodových, vnútorných 1 m obvodu dverí</t>
  </si>
  <si>
    <t>-1899957424</t>
  </si>
  <si>
    <t>188</t>
  </si>
  <si>
    <t>611830001321</t>
  </si>
  <si>
    <t>-201146726</t>
  </si>
  <si>
    <t>189</t>
  </si>
  <si>
    <t>611830001322</t>
  </si>
  <si>
    <t>-1080239353</t>
  </si>
  <si>
    <t>190</t>
  </si>
  <si>
    <t>611830001323</t>
  </si>
  <si>
    <t>-2110766084</t>
  </si>
  <si>
    <t>191</t>
  </si>
  <si>
    <t>611830001324</t>
  </si>
  <si>
    <t>-1898472205</t>
  </si>
  <si>
    <t>192</t>
  </si>
  <si>
    <t>766662112</t>
  </si>
  <si>
    <t>Montáž dverového krídla otočného jednokrídlového, do existujúcej zárubne, vrátane kovania</t>
  </si>
  <si>
    <t>331576001</t>
  </si>
  <si>
    <t>193</t>
  </si>
  <si>
    <t>611610002900</t>
  </si>
  <si>
    <t>Dvere vnútorné jednokrídlové 600x1970 mm, povrch laminát, mechanicky odolné plné vč. kovania - D04</t>
  </si>
  <si>
    <t>-2124934940</t>
  </si>
  <si>
    <t>194</t>
  </si>
  <si>
    <t>611610002901</t>
  </si>
  <si>
    <t>-2020455419</t>
  </si>
  <si>
    <t>195</t>
  </si>
  <si>
    <t>611610002902</t>
  </si>
  <si>
    <t>1221169531</t>
  </si>
  <si>
    <t>196</t>
  </si>
  <si>
    <t>611610002903</t>
  </si>
  <si>
    <t>1013663508</t>
  </si>
  <si>
    <t>197</t>
  </si>
  <si>
    <t>611610002904</t>
  </si>
  <si>
    <t>-120433288</t>
  </si>
  <si>
    <t>198</t>
  </si>
  <si>
    <t>611610002905</t>
  </si>
  <si>
    <t xml:space="preserve">Dvere vnútorné jednokrídlové 800x1970 mm, povrch laminát, mechanicky odolné plné vč. kovania - D06  </t>
  </si>
  <si>
    <t>745490763</t>
  </si>
  <si>
    <t>199</t>
  </si>
  <si>
    <t>611610002906</t>
  </si>
  <si>
    <t>1017318362</t>
  </si>
  <si>
    <t>200</t>
  </si>
  <si>
    <t>611610002907</t>
  </si>
  <si>
    <t>-2025370263</t>
  </si>
  <si>
    <t>201</t>
  </si>
  <si>
    <t>611610002908</t>
  </si>
  <si>
    <t>507507444</t>
  </si>
  <si>
    <t>202</t>
  </si>
  <si>
    <t>611610002909</t>
  </si>
  <si>
    <t>-698675655</t>
  </si>
  <si>
    <t>203</t>
  </si>
  <si>
    <t>611610002910</t>
  </si>
  <si>
    <t>1792103238</t>
  </si>
  <si>
    <t>204</t>
  </si>
  <si>
    <t>611610002911</t>
  </si>
  <si>
    <t>1846556871</t>
  </si>
  <si>
    <t>205</t>
  </si>
  <si>
    <t>611610002912</t>
  </si>
  <si>
    <t>1699701854</t>
  </si>
  <si>
    <t>206</t>
  </si>
  <si>
    <t>766694142</t>
  </si>
  <si>
    <t>Montáž parapetnej dosky plastovej šírky do 300 mm, dĺžky 1000-1600 mm</t>
  </si>
  <si>
    <t>-971516080</t>
  </si>
  <si>
    <t>207</t>
  </si>
  <si>
    <t>611560000400</t>
  </si>
  <si>
    <t>Parapetná doska plastová, šírka do 300 mm, komôrková vnútorná</t>
  </si>
  <si>
    <t>166428538</t>
  </si>
  <si>
    <t>208</t>
  </si>
  <si>
    <t>611560000800</t>
  </si>
  <si>
    <t>Plastové krytky k vnútorným parapetom plastovým, pár</t>
  </si>
  <si>
    <t>72637857</t>
  </si>
  <si>
    <t>209</t>
  </si>
  <si>
    <t>998766102</t>
  </si>
  <si>
    <t>Presun hmot pre konštrukcie stolárske v objektoch výšky nad 6 do 12 m</t>
  </si>
  <si>
    <t>-353340573</t>
  </si>
  <si>
    <t>767</t>
  </si>
  <si>
    <t>Konštrukcie doplnkové kovové</t>
  </si>
  <si>
    <t>210</t>
  </si>
  <si>
    <t>767163100</t>
  </si>
  <si>
    <t>Montáž zábradlia nerezového</t>
  </si>
  <si>
    <t>-1719586099</t>
  </si>
  <si>
    <t>211</t>
  </si>
  <si>
    <t>553520000800</t>
  </si>
  <si>
    <t>Zábradlie nerezové výška 1,00 m, zvislá tyčová výplň fí=20 mm, stĺpiky a madla fí=50 mm - z1 až z5</t>
  </si>
  <si>
    <t>94173732</t>
  </si>
  <si>
    <t>212</t>
  </si>
  <si>
    <t>767230070</t>
  </si>
  <si>
    <t>Montáž madla nerezového</t>
  </si>
  <si>
    <t>-1930566363</t>
  </si>
  <si>
    <t>213</t>
  </si>
  <si>
    <t>553520003500</t>
  </si>
  <si>
    <t>Madlo nerezové rúrkové, d=42 mm, držiak madla á. max.0,8 m, záslepky madla</t>
  </si>
  <si>
    <t>-1657984133</t>
  </si>
  <si>
    <t>214</t>
  </si>
  <si>
    <t>998767102</t>
  </si>
  <si>
    <t>Presun hmôt pre kovové stavebné doplnkové konštrukcie v objektoch výšky nad 6 do 12 m</t>
  </si>
  <si>
    <t>-13362648</t>
  </si>
  <si>
    <t>771</t>
  </si>
  <si>
    <t>Podlahy z dlaždíc</t>
  </si>
  <si>
    <t>215</t>
  </si>
  <si>
    <t>771275107</t>
  </si>
  <si>
    <t xml:space="preserve">Montáž obkladov schodiskových stupňov dlaždicami do tmelu </t>
  </si>
  <si>
    <t>425356646</t>
  </si>
  <si>
    <t>216</t>
  </si>
  <si>
    <t>597740000800</t>
  </si>
  <si>
    <t>Dlaždice keramické s protišmykovým povrchom pre schodiská</t>
  </si>
  <si>
    <t>1204430962</t>
  </si>
  <si>
    <t>217</t>
  </si>
  <si>
    <t>771415003</t>
  </si>
  <si>
    <t>Montáž soklíkov z obkladačiek do tmelu</t>
  </si>
  <si>
    <t>-2008306186</t>
  </si>
  <si>
    <t>218</t>
  </si>
  <si>
    <t>597640005900</t>
  </si>
  <si>
    <t xml:space="preserve">Sokel keramický </t>
  </si>
  <si>
    <t>1699112052</t>
  </si>
  <si>
    <t>219</t>
  </si>
  <si>
    <t>771415063</t>
  </si>
  <si>
    <t xml:space="preserve">Montáž soklíkov z obkladačiek schodiskových stupňovitých do tmelu </t>
  </si>
  <si>
    <t>-750268597</t>
  </si>
  <si>
    <t>220</t>
  </si>
  <si>
    <t>-657291283</t>
  </si>
  <si>
    <t>221</t>
  </si>
  <si>
    <t>771575109</t>
  </si>
  <si>
    <t xml:space="preserve">Montáž podláh z dlaždíc keramických do tmelu </t>
  </si>
  <si>
    <t>736786489</t>
  </si>
  <si>
    <t>222</t>
  </si>
  <si>
    <t>597740001200</t>
  </si>
  <si>
    <t>Dlaždice keramické s protišmykovým povrchom</t>
  </si>
  <si>
    <t>937533603</t>
  </si>
  <si>
    <t>223</t>
  </si>
  <si>
    <t>998771102</t>
  </si>
  <si>
    <t>Presun hmôt pre podlahy z dlaždíc v objektoch výšky nad 6 do 12 m</t>
  </si>
  <si>
    <t>1914185819</t>
  </si>
  <si>
    <t>775</t>
  </si>
  <si>
    <t>Podlahy vlysové a parketové</t>
  </si>
  <si>
    <t>224</t>
  </si>
  <si>
    <t>775413120</t>
  </si>
  <si>
    <t xml:space="preserve">Montáž podlahových soklíkov alebo líšt obvodových </t>
  </si>
  <si>
    <t>509828533</t>
  </si>
  <si>
    <t>225</t>
  </si>
  <si>
    <t>611990004200</t>
  </si>
  <si>
    <t>Lišta soklová</t>
  </si>
  <si>
    <t>-63667798</t>
  </si>
  <si>
    <t>226</t>
  </si>
  <si>
    <t>775413250</t>
  </si>
  <si>
    <t xml:space="preserve">Montáž prechodovej lišty </t>
  </si>
  <si>
    <t>1875199514</t>
  </si>
  <si>
    <t>227</t>
  </si>
  <si>
    <t>611990001500</t>
  </si>
  <si>
    <t xml:space="preserve">Lišta prechodová </t>
  </si>
  <si>
    <t>1401837380</t>
  </si>
  <si>
    <t>228</t>
  </si>
  <si>
    <t>775511800</t>
  </si>
  <si>
    <t>Demontáž drevených podláh vlysových, mozaikových, parketových, vrátane líšt -0,0150t</t>
  </si>
  <si>
    <t>-865642920</t>
  </si>
  <si>
    <t>229</t>
  </si>
  <si>
    <t>775550110</t>
  </si>
  <si>
    <t>Montáž podlahy z laminátových a drevených parkiet, click spoj, položená voľne</t>
  </si>
  <si>
    <t>113306190</t>
  </si>
  <si>
    <t>230</t>
  </si>
  <si>
    <t>611980003020</t>
  </si>
  <si>
    <t>Podlaha veľkoplošné parkety - plavajúca podlaha</t>
  </si>
  <si>
    <t>451871901</t>
  </si>
  <si>
    <t>231</t>
  </si>
  <si>
    <t>775592141</t>
  </si>
  <si>
    <t>Montáž podložky vyrovnávacej a tlmiacej penovej pod plávajúce podlahy</t>
  </si>
  <si>
    <t>-768698812</t>
  </si>
  <si>
    <t>232</t>
  </si>
  <si>
    <t>283230008600</t>
  </si>
  <si>
    <t>Podložka z PE pod plávajúce podlahy</t>
  </si>
  <si>
    <t>-330338877</t>
  </si>
  <si>
    <t>233</t>
  </si>
  <si>
    <t>998775102</t>
  </si>
  <si>
    <t>Presun hmôt pre podlahy vlysové a parketové v objektoch výšky nad 6 do 12 m</t>
  </si>
  <si>
    <t>-1597017690</t>
  </si>
  <si>
    <t>776</t>
  </si>
  <si>
    <t>Podlahy povlakové</t>
  </si>
  <si>
    <t>234</t>
  </si>
  <si>
    <t>776511810</t>
  </si>
  <si>
    <t>Odstránenie povlakových podláh z nášľapnej plochy vrátane soklíkov,  -0,00100t</t>
  </si>
  <si>
    <t>1159277832</t>
  </si>
  <si>
    <t>235</t>
  </si>
  <si>
    <t>998776102</t>
  </si>
  <si>
    <t>Presun hmôt pre podlahy povlakové v objektoch výšky nad 6 do 12 m</t>
  </si>
  <si>
    <t>-1181719784</t>
  </si>
  <si>
    <t>781</t>
  </si>
  <si>
    <t>Obklady</t>
  </si>
  <si>
    <t>236</t>
  </si>
  <si>
    <t>781445103</t>
  </si>
  <si>
    <t xml:space="preserve">Montáž obkladov vnútor. stien z obkladačiek kladených do tmelu </t>
  </si>
  <si>
    <t>-1355491617</t>
  </si>
  <si>
    <t>237</t>
  </si>
  <si>
    <t>597640001500</t>
  </si>
  <si>
    <t xml:space="preserve">Obkladačky keramické </t>
  </si>
  <si>
    <t>54138998</t>
  </si>
  <si>
    <t>238</t>
  </si>
  <si>
    <t>998781102</t>
  </si>
  <si>
    <t>Presun hmôt pre obklady keramické v objektoch výšky nad 6 do 12 m</t>
  </si>
  <si>
    <t>-1670414001</t>
  </si>
  <si>
    <t>783</t>
  </si>
  <si>
    <t>Nátery</t>
  </si>
  <si>
    <t>239</t>
  </si>
  <si>
    <t>783225100</t>
  </si>
  <si>
    <t>Nátery kov.stav.doplnk.konštr. syntetické na vzduchu schnúce dvojnás. 1x s emailov. - 105µm</t>
  </si>
  <si>
    <t>-883434370</t>
  </si>
  <si>
    <t>240</t>
  </si>
  <si>
    <t>783226100</t>
  </si>
  <si>
    <t>Nátery kov.stav.doplnk.konštr. syntetické na vzduchu schnúce základný - 35µm</t>
  </si>
  <si>
    <t>519703295</t>
  </si>
  <si>
    <t>241</t>
  </si>
  <si>
    <t>783782203</t>
  </si>
  <si>
    <t>Nátery tesárskych konštrukcií povrchová impregnácia Bochemitom QB</t>
  </si>
  <si>
    <t>-4726638</t>
  </si>
  <si>
    <t>242</t>
  </si>
  <si>
    <t>783894612</t>
  </si>
  <si>
    <t>Náter farbami ekologickými riediteľnými vodou bielym pre náter sadrokartón. stropov 2x</t>
  </si>
  <si>
    <t>-174381652</t>
  </si>
  <si>
    <t>784</t>
  </si>
  <si>
    <t>Maľby</t>
  </si>
  <si>
    <t>243</t>
  </si>
  <si>
    <t>784402801</t>
  </si>
  <si>
    <t>Odstránenie malieb oškrabaním, výšky do 3,80 m</t>
  </si>
  <si>
    <t>416477211</t>
  </si>
  <si>
    <t>244</t>
  </si>
  <si>
    <t>784411301</t>
  </si>
  <si>
    <t>Pačokovanie vápenným mliekom jednonásobné jemnozrnných podkladov výšky do 3,80 m</t>
  </si>
  <si>
    <t>1725863213</t>
  </si>
  <si>
    <t>245</t>
  </si>
  <si>
    <t>784452251</t>
  </si>
  <si>
    <t>Maľby z maliarskych zmesí, umývateľný interiérový náter na jemnozrnný podklad výšky do 3,80 m</t>
  </si>
  <si>
    <t>-170729072</t>
  </si>
  <si>
    <t>246</t>
  </si>
  <si>
    <t>784452271</t>
  </si>
  <si>
    <t>Maľby z maliarskych zmesí, ručne nanášané dvojnásobné základné na podklad jemnozrnný výšky do 3,80 m</t>
  </si>
  <si>
    <t>-1081382504</t>
  </si>
  <si>
    <t>01.02 - ELI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</si>
  <si>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</si>
  <si>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</si>
  <si>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</si>
  <si>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  1 - DÁTOVÉ ROZVODY - TECHNOLÓGIA - HLAVNÝ ROZVÁDZAČ - DODÁVKA</t>
  </si>
  <si>
    <t xml:space="preserve">      D1 - DÁTOVÉ ROZVODY - TECHNOLÓGIA - HLAVNÝ ROZVÁDZAČ - MONTÁŽ</t>
  </si>
  <si>
    <t xml:space="preserve">      D2 - DÁTOVÉ ROZVODY - KAMEROVÝ SYSTÉM – TECHNOLÓGIA - DODÁVKA</t>
  </si>
  <si>
    <t xml:space="preserve">      D3 - DÁTOVÉ ROZVODY - KAMEROVÝ SYSTÉM – TECHNOLÓGIA - MONTÁŽ</t>
  </si>
  <si>
    <t xml:space="preserve">      D4 - DÁTOVÉ ROZVODY - KÁBLOVÉ TRASY - DODÁVKA</t>
  </si>
  <si>
    <t xml:space="preserve">      D5 - DÁTOVÉ ROZVODY - KÁBLOVÉ TRASY - MONTÁŽ</t>
  </si>
  <si>
    <t xml:space="preserve">      D6 - TECHNICKA DOKUMENTACIA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</si>
  <si>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</si>
  <si>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</si>
  <si>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</si>
  <si>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</si>
  <si>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</si>
  <si>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Lišta elektroinšt. z PH vrátane spojok, ohybov, rohov, bez krabíc, uložená pevne typ L 20 preťahovací</t>
  </si>
  <si>
    <t>210010102</t>
  </si>
  <si>
    <t>Lišta elektroinšt. z PH vrátane spojok, ohybov, rohov, bez krabíc, uložená pevne typ L 40 preťahovací</t>
  </si>
  <si>
    <t>210010331</t>
  </si>
  <si>
    <t>Škatuľa pre lištový rozvod typ 2789 bez zapojenia</t>
  </si>
  <si>
    <t>KUS</t>
  </si>
  <si>
    <t>210010332</t>
  </si>
  <si>
    <t>Škatuľa pre lištový rozvod typ 2789 s viečkom a svork. vrátane zapojenia</t>
  </si>
  <si>
    <t>210010351</t>
  </si>
  <si>
    <t>Škatuľová rozvodka z lisov. izolantu vrátane ukončenia káblov a zapojenia vodičov typ 6455-11 do 4 mm2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</si>
  <si>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</si>
  <si>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</si>
  <si>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</si>
  <si>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 A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</si>
  <si>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</si>
  <si>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</si>
  <si>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</si>
  <si>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</si>
  <si>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210110081</t>
  </si>
  <si>
    <t>Sporáková prípojka typ 39563 - 13C, nástenná vrátane tlejivky</t>
  </si>
  <si>
    <t>210111011</t>
  </si>
  <si>
    <t>Domová zásuvka polozapustená alebo zapustená vrátane zapojenia 10/16 A 250 V 2P + Z</t>
  </si>
  <si>
    <t>210111012</t>
  </si>
  <si>
    <t>Domová zásuvka polozapustená alebo zapustená, 10/16 A 250 V 2P + Z 2 x zapojenie</t>
  </si>
  <si>
    <t>210111021</t>
  </si>
  <si>
    <t>Domová zásuvka v krabici obyč. alebo do vlhka, vrátane zapojenia 10/16 A 250 V 2P + Z</t>
  </si>
  <si>
    <t>210111101</t>
  </si>
  <si>
    <t>Priemyslová zásuvka CEE 220 V, 380 V, 500 V, vrátane zapojenia, typ CZ 1632, H, S, Z 2P + Z</t>
  </si>
  <si>
    <t>210190004</t>
  </si>
  <si>
    <t>Montáž oceľolechovej rozvodnice do váhy 150 kg</t>
  </si>
  <si>
    <t>210190005</t>
  </si>
  <si>
    <t>Montáž oceľolechovej rozvodnice do váhy 200 kg</t>
  </si>
  <si>
    <t>210200004</t>
  </si>
  <si>
    <t>Svietidlo žiarovkové - typ 211 03 03 - 60 W, stropné</t>
  </si>
  <si>
    <t>210200011</t>
  </si>
  <si>
    <t>Svietidlo žiarovkové - typ 211 22 01 - 2 x 60 W, bytové stropné</t>
  </si>
  <si>
    <t>210201001</t>
  </si>
  <si>
    <t>Svietidlo žiarivkové - typ 231 20 01- 2x40 W, stropné</t>
  </si>
  <si>
    <t>210201002</t>
  </si>
  <si>
    <t>Svietidlo žiarivkové - typ 231 21 01- 4x40 W, stropné</t>
  </si>
  <si>
    <t>210201012</t>
  </si>
  <si>
    <t>Svietidlo žiarivkové - typ 231 27 20 - 20 W, stropné s krytom</t>
  </si>
  <si>
    <t>210201022</t>
  </si>
  <si>
    <t>Svietidlo žiarivkové - typ 231 33 20 - 2 x 20 W, strop né s krytom</t>
  </si>
  <si>
    <t>210220021</t>
  </si>
  <si>
    <t>Uzemňovacie vedenie v zemi včít. svoriek, prepojenia, izolácie spojov FeZn do 120 mm2</t>
  </si>
  <si>
    <t>210220022</t>
  </si>
  <si>
    <t>Uzemňovacie vedenie v zemi včít. svoriek, prepojenia, izolácie spojov FeZn D 8 - 10 mm</t>
  </si>
  <si>
    <t>210220301</t>
  </si>
  <si>
    <t>Bleskozvodová svorka do 2 skrutiek (SS, SR 03)</t>
  </si>
  <si>
    <t>210220302</t>
  </si>
  <si>
    <t>Bleskozvodová svorka nad 2 skrutky (ST, SJ, SK, SZ, SR 01, 02)</t>
  </si>
  <si>
    <t>210220361</t>
  </si>
  <si>
    <t>Tyčový uzemňovač zarazený do zeme a pripoj.vedenie do 2 m</t>
  </si>
  <si>
    <t>210800645</t>
  </si>
  <si>
    <t>Vodič NN a VN pevne uložený CYA 4</t>
  </si>
  <si>
    <t>210800646</t>
  </si>
  <si>
    <t>Vodič NN a VN pevne uložený CYA 6</t>
  </si>
  <si>
    <t>210800648</t>
  </si>
  <si>
    <t>Vodič NN a VN pevne uložený CYA 16</t>
  </si>
  <si>
    <t>210810045</t>
  </si>
  <si>
    <t>Silový kábel 750 - 1000 V /mm2/ pevne uložený CYKY-CYKYm 750 V 3x1.5</t>
  </si>
  <si>
    <t>210810046</t>
  </si>
  <si>
    <t>Silový kábel 750 - 1000 V /mm2/ pevne uložený CYKY-CYKYm 750 V 3x2.5</t>
  </si>
  <si>
    <t>210810056</t>
  </si>
  <si>
    <t>Silový kábel 750 - 1000 V /mm2/ pevne uložený CYKY-CYKYm 750 V 5x2.5</t>
  </si>
  <si>
    <t>210810212</t>
  </si>
  <si>
    <t>Silový kábel 750 - 1000 V /mm2/ pevne uložený CYKYD 750 V 4x6</t>
  </si>
  <si>
    <t>210810217</t>
  </si>
  <si>
    <t>Silový kábel 750 - 1000 V /mm2/ pevne uložený CYKYD 750 V 5x4</t>
  </si>
  <si>
    <t>210220002</t>
  </si>
  <si>
    <t>Uzemňovacie vedenie na povrchu FeZn D 10 mm (pre ochranné pospájanie)</t>
  </si>
  <si>
    <t>KRABICA 1901</t>
  </si>
  <si>
    <t>KS</t>
  </si>
  <si>
    <t>256</t>
  </si>
  <si>
    <t>1.1</t>
  </si>
  <si>
    <t>KRABICA 1902</t>
  </si>
  <si>
    <t>1.2</t>
  </si>
  <si>
    <t>KRABICA 1903</t>
  </si>
  <si>
    <t>1.3</t>
  </si>
  <si>
    <t>ELEKTROINSTALACNÁ LISTA PVC 20x20</t>
  </si>
  <si>
    <t>1.4</t>
  </si>
  <si>
    <t>ELEKTROINSTALACNA LISTA PVC 40x20</t>
  </si>
  <si>
    <t>1.5</t>
  </si>
  <si>
    <t>ELEKTROINSTALACNA LISTA PVC 40x40</t>
  </si>
  <si>
    <t>1.6</t>
  </si>
  <si>
    <t>SVORKA WAGO</t>
  </si>
  <si>
    <t>1.7</t>
  </si>
  <si>
    <t>KRABICA KO 125</t>
  </si>
  <si>
    <t>1.8</t>
  </si>
  <si>
    <t>KABEL N2XH-J 5x2,5</t>
  </si>
  <si>
    <t>1.9</t>
  </si>
  <si>
    <t>KABEL N2XH-J 3x2,5</t>
  </si>
  <si>
    <t>1.10</t>
  </si>
  <si>
    <t>KABEL N2XH-J 3x1,5</t>
  </si>
  <si>
    <t>1.11</t>
  </si>
  <si>
    <t>PROTIPOZIARNA TRUBKA pr.21</t>
  </si>
  <si>
    <t>1.12</t>
  </si>
  <si>
    <t>KABEL N2XH-J 5x6</t>
  </si>
  <si>
    <t>1.13</t>
  </si>
  <si>
    <t>VODIC CY 16 zz</t>
  </si>
  <si>
    <t>1.14</t>
  </si>
  <si>
    <t>VODIC CY 6 zz</t>
  </si>
  <si>
    <t>1.15</t>
  </si>
  <si>
    <t>VODIC CY 4 zz</t>
  </si>
  <si>
    <t>1.16</t>
  </si>
  <si>
    <t>KANEL N2XH-J 5x4</t>
  </si>
  <si>
    <t>1.17</t>
  </si>
  <si>
    <t>SVIETIDLO STROPNE LED 120cm, 2x18W, IP 20</t>
  </si>
  <si>
    <t>1.18</t>
  </si>
  <si>
    <t>SVIETIDLO STROPNE LED 120cm, 2x18W, IP 65</t>
  </si>
  <si>
    <t>Montaz-odsavaci ventilator</t>
  </si>
  <si>
    <t>1.19</t>
  </si>
  <si>
    <t>SVIETIDLO STROPNE LED 60 cm, 4x9W, IP 20</t>
  </si>
  <si>
    <t>1.20</t>
  </si>
  <si>
    <t>SVIETIDLO STROPNE LED 120cm, 1x18W, IP 20</t>
  </si>
  <si>
    <t>1.21</t>
  </si>
  <si>
    <t>SVIETIDLO STROPNE LED, 10W, IP 20</t>
  </si>
  <si>
    <t>1.22</t>
  </si>
  <si>
    <t>SVIETIDLO STROPNE LED, 10W, IP 54</t>
  </si>
  <si>
    <t>1.23</t>
  </si>
  <si>
    <t>SVIETIDLO NUDZOVE LED, 8W, NM, IP 20</t>
  </si>
  <si>
    <t>1.24</t>
  </si>
  <si>
    <t>SVIETIDLO STROPNE LED, 2x10W, IP 20</t>
  </si>
  <si>
    <t>1.25</t>
  </si>
  <si>
    <t>SVIETIDLO STROPNE LED, 2x10W, IP54</t>
  </si>
  <si>
    <t>1.26</t>
  </si>
  <si>
    <t>ROZVADZAC HR</t>
  </si>
  <si>
    <t>1.27</t>
  </si>
  <si>
    <t>ROZVADZAC R1</t>
  </si>
  <si>
    <t>1.28</t>
  </si>
  <si>
    <t>SVORKA KRIZOVA SK</t>
  </si>
  <si>
    <t>1.29</t>
  </si>
  <si>
    <t>ZEMNIACA PASOVINA FeZn 30x4mm</t>
  </si>
  <si>
    <t>KG</t>
  </si>
  <si>
    <t>1.30</t>
  </si>
  <si>
    <t>POZINKOVANY DRôT FeZn pr. 10mm</t>
  </si>
  <si>
    <t>1.31</t>
  </si>
  <si>
    <t>SVORKA SR02</t>
  </si>
  <si>
    <t>1.32</t>
  </si>
  <si>
    <t>SVORKA SR03</t>
  </si>
  <si>
    <t>1.33</t>
  </si>
  <si>
    <t>SVORKA SZ</t>
  </si>
  <si>
    <t>1.34</t>
  </si>
  <si>
    <t>ZEMNIACA TYC ZT2</t>
  </si>
  <si>
    <t>1.35</t>
  </si>
  <si>
    <t>VODIC AlMgSi 8</t>
  </si>
  <si>
    <t>1.36</t>
  </si>
  <si>
    <t>PODPERA PV15</t>
  </si>
  <si>
    <t>1.37</t>
  </si>
  <si>
    <t>PODPERA PV23</t>
  </si>
  <si>
    <t>1.38</t>
  </si>
  <si>
    <t>ZBERACIA TYC JP15</t>
  </si>
  <si>
    <t>1.39</t>
  </si>
  <si>
    <t>SVORKA SJ</t>
  </si>
  <si>
    <t>1.40</t>
  </si>
  <si>
    <t>SVORKA PRIPOJOVACIA SP1</t>
  </si>
  <si>
    <t>1.41</t>
  </si>
  <si>
    <t>LED TRUBICA 120cm, 18W</t>
  </si>
  <si>
    <t>1.42</t>
  </si>
  <si>
    <t>LED TRUBICA 60cm, 9W</t>
  </si>
  <si>
    <t>1.43</t>
  </si>
  <si>
    <t>LED ZIAROVKA, 11W</t>
  </si>
  <si>
    <t>1.44</t>
  </si>
  <si>
    <t>LED ZIAROVKA, 10W</t>
  </si>
  <si>
    <t>1.45</t>
  </si>
  <si>
    <t>JEDNOPOLOVY VYPINAC, RADENIE č.1, IP 20</t>
  </si>
  <si>
    <t>1.46</t>
  </si>
  <si>
    <t>SERIOVY PREPINAC, RADENIE č. 5, IP 20</t>
  </si>
  <si>
    <t>1.47</t>
  </si>
  <si>
    <t>STRIEDAVY PREPINAC, RADENIE č. 6, IP 20</t>
  </si>
  <si>
    <t>1.48</t>
  </si>
  <si>
    <t>KRIZOVY PREPINAC, RADENIE č. 7, IP 20</t>
  </si>
  <si>
    <t>1.49</t>
  </si>
  <si>
    <t>SPORAKOVA PRIPOJKA, 25A, 400V</t>
  </si>
  <si>
    <t>1.50</t>
  </si>
  <si>
    <t>DOMOVA JEDNOZASUVKA, IP 20</t>
  </si>
  <si>
    <t>1.51</t>
  </si>
  <si>
    <t>DOMOVA DVOJZASUVKA, IP 20</t>
  </si>
  <si>
    <t>1.52</t>
  </si>
  <si>
    <t>DOMOVA JEDNOZASUVKA, IP 44</t>
  </si>
  <si>
    <t>1.53</t>
  </si>
  <si>
    <t>3-FAZOVA ZASUVKA, 16A, 400V, IP 67</t>
  </si>
  <si>
    <t>1.54</t>
  </si>
  <si>
    <t>HLAVNA UZEMNOVACIA SVORKOVNICA HUP+MONTAZ</t>
  </si>
  <si>
    <t>22-M</t>
  </si>
  <si>
    <t>Montáže oznamovacích a zabezpečovacích zariadení</t>
  </si>
  <si>
    <t>DÁTOVÉ ROZVODY - TECHNOLÓGIA - HLAVNÝ ROZVÁDZAČ - DODÁVKA</t>
  </si>
  <si>
    <t>1.55</t>
  </si>
  <si>
    <t>Štítok prepojovacieho panelu</t>
  </si>
  <si>
    <t>1.56</t>
  </si>
  <si>
    <t>Patch panel Cat5e 24xRJ45 FTP</t>
  </si>
  <si>
    <t>1.57</t>
  </si>
  <si>
    <t>Patch kábel FTP, Cat.6A – 1 m, LSOH</t>
  </si>
  <si>
    <t>1.58</t>
  </si>
  <si>
    <t>Patch kábel FTP, Cat.6A – 2 m, LSOH</t>
  </si>
  <si>
    <t>1.59</t>
  </si>
  <si>
    <t>Patch kábel FTP, Cat.6A – 5 m, LSOH</t>
  </si>
  <si>
    <t>1.60</t>
  </si>
  <si>
    <t>Optický duplex patch kábel 9/125, LC/SC, 1m</t>
  </si>
  <si>
    <t>1.61</t>
  </si>
  <si>
    <t>MIKROTIK SFP modul SM 1310nm (20km)</t>
  </si>
  <si>
    <t>1.62</t>
  </si>
  <si>
    <t>Router MIKROTIK RouterBOARD Cloud Core Router 1009-7G-1C-1S+, rack</t>
  </si>
  <si>
    <t>1.63</t>
  </si>
  <si>
    <t>Switch manažovateľný, HP ProCurve 5412zl Chassis 12 modulové, 2x 24RJ45 1Gigabit module + 1x 20RJ45 1Gigabit + 4SFP ports module + 1x 20 SFP ports + 5x záslepka</t>
  </si>
  <si>
    <t>1.64</t>
  </si>
  <si>
    <t>Server 4-core, 16GB RAM, 2xHDD 1TB, RAID1, zdroj redundantný, max. 500W spotreba, ILO/IPMI, rack</t>
  </si>
  <si>
    <t>1.65</t>
  </si>
  <si>
    <t>Windows Server 2016 Standard OS pre server, + 10xCAL User</t>
  </si>
  <si>
    <t>1.66</t>
  </si>
  <si>
    <t>NAS Synology 218j 2x HDD</t>
  </si>
  <si>
    <t>1.67</t>
  </si>
  <si>
    <t>HDD 1TB NAS</t>
  </si>
  <si>
    <t>1.68</t>
  </si>
  <si>
    <t>UPS 1/1fáza, 2000VA / 1800W - (OnLine) Rack</t>
  </si>
  <si>
    <t>1.69</t>
  </si>
  <si>
    <t>Externý batériový modul pre UPS, 2U</t>
  </si>
  <si>
    <t>1.70</t>
  </si>
  <si>
    <t>Komunikačná karta - MS Web/SNMP</t>
  </si>
  <si>
    <t>1.71</t>
  </si>
  <si>
    <t>WiFi Access Point, všesmerové, manežovateľné, min. 30 simultánnych pripojení na 1ks AP </t>
  </si>
  <si>
    <t>D1</t>
  </si>
  <si>
    <t>DÁTOVÉ ROZVODY - TECHNOLÓGIA - HLAVNÝ ROZVÁDZAČ - MONTÁŽ</t>
  </si>
  <si>
    <t>montáž držiaka patch káblov, držiak kovový</t>
  </si>
  <si>
    <t>montáž tieneného patch panelu, 24xRJ45</t>
  </si>
  <si>
    <t>zapojenie jedneho portu do patch panelu - 1xRJ45</t>
  </si>
  <si>
    <t>montáž patch kábla FTP, Cat.5, 5E, 6A, LSOH</t>
  </si>
  <si>
    <t>usporiadanie káblov v stojanovom rozvádzači</t>
  </si>
  <si>
    <t>montáž štítku prepojovacieho panelu</t>
  </si>
  <si>
    <t>montáž patch kábla optického</t>
  </si>
  <si>
    <t>montáž routra do rozvádzača</t>
  </si>
  <si>
    <t>montáž chassis switcha do rozvádzača vr. kompletácie</t>
  </si>
  <si>
    <t>montáž servera do rozvádzača, zapojenie</t>
  </si>
  <si>
    <t>montáž a zapojenie NAS, osadenie HDD</t>
  </si>
  <si>
    <t>montáž záložného zdroja UPS elektrickej energie, vr. zapojenia SNMP karty</t>
  </si>
  <si>
    <t>montáž batériového modulu, pripojenie na UPS</t>
  </si>
  <si>
    <t>montáž a zapojenie LAN kontroléra, zapojenie senzorov, nastavenie monitoringu prostredia rozvádzača</t>
  </si>
  <si>
    <t>montáž a zapoj. wi-fi prístupového bodu AP</t>
  </si>
  <si>
    <t>248</t>
  </si>
  <si>
    <t>update a konfigurácia BIOS, update a konfigurácia RAID kontroléra, update a konfigurácia ILO/IPMI, inštalácia Windows server, konfigurácia HyperV, inštalácia a konfigurácia Domain</t>
  </si>
  <si>
    <t>250</t>
  </si>
  <si>
    <t>konfigurácia NAS, nastavenie zálohovania</t>
  </si>
  <si>
    <t>252</t>
  </si>
  <si>
    <t>konfigurácia Chassis switch-a, vr. VLAN, management, default route, LACP, ap.</t>
  </si>
  <si>
    <t>254</t>
  </si>
  <si>
    <t>oživenie systému, pripojenie na sieť MsU</t>
  </si>
  <si>
    <t>nešpecifikované práce</t>
  </si>
  <si>
    <t>258</t>
  </si>
  <si>
    <t>D2</t>
  </si>
  <si>
    <t>DÁTOVÉ ROZVODY - KAMEROVÝ SYSTÉM – TECHNOLÓGIA - DODÁVKA</t>
  </si>
  <si>
    <t>1.72</t>
  </si>
  <si>
    <t>IP záznamník NVR 16 kanálový, 4K, kompresia H265/H264/H264+, vstupný/výstupný dátový tok min 120 Mb/s, min 2xSATA HDD, min 1xRJ45 10/100/1000Mbps, USB </t>
  </si>
  <si>
    <t>260</t>
  </si>
  <si>
    <t>1.73</t>
  </si>
  <si>
    <t>HDD 4TB Surveillance 24/7, 5900RPM</t>
  </si>
  <si>
    <t>262</t>
  </si>
  <si>
    <t>1.74</t>
  </si>
  <si>
    <t>Vonkajsia 4Mpx, IP kompaktná motorzoom kamera s IR, 2592*1520/2560*1440/20fps,2304*1296/30fps,1920x1080/30fps H264/H265/MJPEG, obj. motorzoom 2,8-12mm, D/N IR cut filter, ONVIF, Mi</t>
  </si>
  <si>
    <t>264</t>
  </si>
  <si>
    <t>266</t>
  </si>
  <si>
    <t>1.75</t>
  </si>
  <si>
    <t>PC pre prácu a sledovanie kamerového systému, tower, i5 cpu, 8GB RAM, 128GB SSD, graficka karta min. GTX1050, Win10,</t>
  </si>
  <si>
    <t>268</t>
  </si>
  <si>
    <t>1.76</t>
  </si>
  <si>
    <t>Monitor 21,5” FHD, LED IPS, HDMI, DP, Pivot, Vesa</t>
  </si>
  <si>
    <t>270</t>
  </si>
  <si>
    <t>1.77</t>
  </si>
  <si>
    <t>Myš, 6-tlačidiel, programovateľná</t>
  </si>
  <si>
    <t>272</t>
  </si>
  <si>
    <t>1.78</t>
  </si>
  <si>
    <t>Klávesnica slovenská, vr. numerickej</t>
  </si>
  <si>
    <t>274</t>
  </si>
  <si>
    <t>D3</t>
  </si>
  <si>
    <t>DÁTOVÉ ROZVODY - KAMEROVÝ SYSTÉM – TECHNOLÓGIA - MONTÁŽ</t>
  </si>
  <si>
    <t>Nastavenie kamery-vnútorné vyhotovenie, pripoj.skúšobného monitora,nastavenie parametrov</t>
  </si>
  <si>
    <t>276</t>
  </si>
  <si>
    <t>Montáž a uloženie monitora, pripojenie sieťového a sign.kábla,nastavenie param.</t>
  </si>
  <si>
    <t>278</t>
  </si>
  <si>
    <t>Montáž a zapojenie kamery IP fixnej Dome na strop</t>
  </si>
  <si>
    <t>280</t>
  </si>
  <si>
    <t>Montáž a zapojenie kamery IP tubusovej na stenu</t>
  </si>
  <si>
    <t>282</t>
  </si>
  <si>
    <t>Montáž a zapojenie sietového záznamníka NVR do racku, osadenie HDD</t>
  </si>
  <si>
    <t>284</t>
  </si>
  <si>
    <t>Konfigurácia NVR, nastavenie prepojenia na dispečing a na PC DPS</t>
  </si>
  <si>
    <t>286</t>
  </si>
  <si>
    <t>Pridanie kamery do záznamu</t>
  </si>
  <si>
    <t>288</t>
  </si>
  <si>
    <t>Vyskladanie, zapojenie PC zostavy Administratíva, vr. inštalácie a nastavenia OS a SW pre prácu s kam. systémom</t>
  </si>
  <si>
    <t>290</t>
  </si>
  <si>
    <t>Zaškolenie obsluhy, dokumentácia, prev. kniha, odovzdanie systému</t>
  </si>
  <si>
    <t>292</t>
  </si>
  <si>
    <t>D4</t>
  </si>
  <si>
    <t>DÁTOVÉ ROZVODY - KÁBLOVÉ TRASY - DODÁVKA</t>
  </si>
  <si>
    <t>1.79</t>
  </si>
  <si>
    <t>Káblový žľab 62/50  obj.č. 1516282   MARS</t>
  </si>
  <si>
    <t>294</t>
  </si>
  <si>
    <t>1.80</t>
  </si>
  <si>
    <t>Koleno 90° 62/50 elektroinštalačný materiál, obj.č. 1562958</t>
  </si>
  <si>
    <t>296</t>
  </si>
  <si>
    <t>1.81</t>
  </si>
  <si>
    <t>Nosník 62  obj.č. 1570062   MARS</t>
  </si>
  <si>
    <t>298</t>
  </si>
  <si>
    <t>1.82</t>
  </si>
  <si>
    <t>U – záves 62  obj.č. 1562007   MARS</t>
  </si>
  <si>
    <t>300</t>
  </si>
  <si>
    <t>1.83</t>
  </si>
  <si>
    <t>Zakončenie žľabu 62/50  obj.č. 1200016   MARS</t>
  </si>
  <si>
    <t>302</t>
  </si>
  <si>
    <t>1.84</t>
  </si>
  <si>
    <t>Spojka 50  obj.č. 1200050   MARS</t>
  </si>
  <si>
    <t>304</t>
  </si>
  <si>
    <t>1.85</t>
  </si>
  <si>
    <t>Spojovací - sada M6  obj.č. 1240006   MARS</t>
  </si>
  <si>
    <t>306</t>
  </si>
  <si>
    <t>1.86</t>
  </si>
  <si>
    <t>Zväzkový držiak Grip, typ 2031 M 30 FS</t>
  </si>
  <si>
    <t>308</t>
  </si>
  <si>
    <t>1.87</t>
  </si>
  <si>
    <t>HFXP 20 Ohybná bezhalogénová rúrka, 750N/5cm, -25až105°C, PP</t>
  </si>
  <si>
    <t>310</t>
  </si>
  <si>
    <t>1.88</t>
  </si>
  <si>
    <t>HFXP 25 Ohybná bezhalogénová rúrka, 750N/5cm, -25až105°C, PP</t>
  </si>
  <si>
    <t>312</t>
  </si>
  <si>
    <t>1.89</t>
  </si>
  <si>
    <t>HFXP 32 Ohybná bezhalogénová rúrka, 750N/5cm, -25až105°C, PP</t>
  </si>
  <si>
    <t>314</t>
  </si>
  <si>
    <t>1.90</t>
  </si>
  <si>
    <t>Príchytka obojstr. 5229 PC</t>
  </si>
  <si>
    <t>316</t>
  </si>
  <si>
    <t>1.91</t>
  </si>
  <si>
    <t>Príchytka obojstr. 5236 PC</t>
  </si>
  <si>
    <t>318</t>
  </si>
  <si>
    <t>1.92</t>
  </si>
  <si>
    <t>Hmoždinka klasická 8 mm T8</t>
  </si>
  <si>
    <t>320</t>
  </si>
  <si>
    <t>1.93</t>
  </si>
  <si>
    <t>prístrojová krabica ASD 70 (bezhalogénová) (KU68)</t>
  </si>
  <si>
    <t>322</t>
  </si>
  <si>
    <t>1.94</t>
  </si>
  <si>
    <t>Kábel CAT5e FTP, drôt, 4 páry, LSOH</t>
  </si>
  <si>
    <t>324</t>
  </si>
  <si>
    <t>1.95</t>
  </si>
  <si>
    <t>Valena Dátová zásuvka 2xRJ45 STP Cat.6A - Biela vrátane rámčekov - komplet</t>
  </si>
  <si>
    <t>326</t>
  </si>
  <si>
    <t>1.96</t>
  </si>
  <si>
    <t>Štítok dát. zásuvky</t>
  </si>
  <si>
    <t>328</t>
  </si>
  <si>
    <t>D5</t>
  </si>
  <si>
    <t>DÁTOVÉ ROZVODY - KÁBLOVÉ TRASY - MONTÁŽ</t>
  </si>
  <si>
    <t>Rúrka ohybná elektroinštalačná, uložená pod omietkou, typ 23 - 23</t>
  </si>
  <si>
    <t>330</t>
  </si>
  <si>
    <t>Rúrka ohybná elektroinštalačná, uložená pod omietkou, typ 23 - 36</t>
  </si>
  <si>
    <t>332</t>
  </si>
  <si>
    <t>Rúrka ohybná elektroinštalačná, uložená pod omietkou, typ 23 - 48</t>
  </si>
  <si>
    <t>334</t>
  </si>
  <si>
    <t>Káblový žľab Mars, pozink. vrátane príslušenstva, 62/50 mm bez veka vrátane podpery</t>
  </si>
  <si>
    <t>336</t>
  </si>
  <si>
    <t>Murárske práce Vysekanie, zamurovanie a začistenie drážka pre rúrku alebo kábel do D 29 mm</t>
  </si>
  <si>
    <t>338</t>
  </si>
  <si>
    <t>Drážka pre rúrku alebo kábel do D 48 mm s vysekaním,zamurovaním a začistením</t>
  </si>
  <si>
    <t>340</t>
  </si>
  <si>
    <t>Osadenie polyamidovej príchytky do tehlového muriva HM 8</t>
  </si>
  <si>
    <t>342</t>
  </si>
  <si>
    <t>Osadenie KO-68 pod omietku včítane lôžka</t>
  </si>
  <si>
    <t>344</t>
  </si>
  <si>
    <t>vyhľadanie vývodu po omietnutí</t>
  </si>
  <si>
    <t>346</t>
  </si>
  <si>
    <t>Osadenie príchytky, vyvŕt.diery,zatlač.príchytky,v tvrdom kameni,betóne,železobetóne D 8 mm</t>
  </si>
  <si>
    <t>348</t>
  </si>
  <si>
    <t>vyznačenie trasy vedenia podľa plánu</t>
  </si>
  <si>
    <t>350</t>
  </si>
  <si>
    <t>montáž a zapojenie dátovej zásuvky pod omietku</t>
  </si>
  <si>
    <t>352</t>
  </si>
  <si>
    <t>značenie zásuviek</t>
  </si>
  <si>
    <t>354</t>
  </si>
  <si>
    <t>Montáž dátového káblu kombinovaného UTP Cat6A uložený voľne</t>
  </si>
  <si>
    <t>356</t>
  </si>
  <si>
    <t>Vybúranie otvoru v murive tehl. priemeru profilu do 60 mm hr.do 300 mm,  -0,00100t</t>
  </si>
  <si>
    <t>358</t>
  </si>
  <si>
    <t>kontrola a meranie dátovej zásuvky</t>
  </si>
  <si>
    <t>360</t>
  </si>
  <si>
    <t>D6</t>
  </si>
  <si>
    <t>TECHNICKA DOKUMENTACIA</t>
  </si>
  <si>
    <t>Zakreslenie porealizacneho stavu</t>
  </si>
  <si>
    <t>HOD</t>
  </si>
  <si>
    <t>366</t>
  </si>
  <si>
    <t>Revízna sprava+odovzdavacie protokoly</t>
  </si>
  <si>
    <t>368</t>
  </si>
  <si>
    <t>materiál podružný</t>
  </si>
  <si>
    <t>%</t>
  </si>
  <si>
    <t>370</t>
  </si>
  <si>
    <t>PPV 7%</t>
  </si>
  <si>
    <t>372</t>
  </si>
  <si>
    <t>materiál podružný 3,6%</t>
  </si>
  <si>
    <t>374</t>
  </si>
  <si>
    <t>376</t>
  </si>
  <si>
    <t>378</t>
  </si>
  <si>
    <t>PPV</t>
  </si>
  <si>
    <t>380</t>
  </si>
  <si>
    <t>46-M</t>
  </si>
  <si>
    <t>Zemné práce vykonávané pri externých montážnych prácach</t>
  </si>
  <si>
    <t>460420021</t>
  </si>
  <si>
    <t>Zriadenie, rekonšt. káblového lôžka z piesku bez zakrytia, v ryhe šír. do 65 cm, hrúbky vrstvy 5 cm</t>
  </si>
  <si>
    <t>382</t>
  </si>
  <si>
    <t>460490011</t>
  </si>
  <si>
    <t>Rozvinutie a uloženie výstražnej fólie z PVC do ryhy, šírka 22 cm</t>
  </si>
  <si>
    <t>384</t>
  </si>
  <si>
    <t>460560153</t>
  </si>
  <si>
    <t>Ručný zásyp nezap. káblovej ryhy bez zhutn. zeminy, 35 cm širokej, 70 cm hlbokej v zemine tr. 3</t>
  </si>
  <si>
    <t>386</t>
  </si>
  <si>
    <t>460620006</t>
  </si>
  <si>
    <t>Osiatie povrchu trávnym semenom ručne, zasekanie hrablami,postrek,</t>
  </si>
  <si>
    <t>M2</t>
  </si>
  <si>
    <t>388</t>
  </si>
  <si>
    <t>460620013</t>
  </si>
  <si>
    <t>Proviz. úprava terénu v zemine tr. 3, aby nerovnosti terénu neboli väčšie ako 2 cm od vodor.hladiny</t>
  </si>
  <si>
    <t>390</t>
  </si>
  <si>
    <t>460200153</t>
  </si>
  <si>
    <t>Hĺbenie káblovej ryhy 35 cm širokej a 70 cm hlbokej, v zemine triedy 3</t>
  </si>
  <si>
    <t>392</t>
  </si>
  <si>
    <t>Demontážne práce</t>
  </si>
  <si>
    <t>394</t>
  </si>
  <si>
    <t>2.1</t>
  </si>
  <si>
    <t>Murárske výpomocné práce</t>
  </si>
  <si>
    <t>396</t>
  </si>
  <si>
    <t>2.2</t>
  </si>
  <si>
    <t>Podružný material</t>
  </si>
  <si>
    <t>398</t>
  </si>
  <si>
    <t>2.3</t>
  </si>
  <si>
    <t>Odborná prehliadka a skúška</t>
  </si>
  <si>
    <t>400</t>
  </si>
  <si>
    <t>01.04 - VZT</t>
  </si>
  <si>
    <t xml:space="preserve">    769 - Montáž vzduchotechnických zariadení</t>
  </si>
  <si>
    <t>310236262</t>
  </si>
  <si>
    <t>Vyspravenie otvoru v stene, strope, podlahe</t>
  </si>
  <si>
    <t>971033261</t>
  </si>
  <si>
    <t>Vybúranie otvoru v murive tehl. plochy do 0,0225 m2 hr. do 600 mm,  -0,01600t</t>
  </si>
  <si>
    <t>769</t>
  </si>
  <si>
    <t>Montáž vzduchotechnických zariadení</t>
  </si>
  <si>
    <t>429140005000</t>
  </si>
  <si>
    <t>Ventilátor s gulič. ložishami DN150 timer a automat. žalúzia</t>
  </si>
  <si>
    <t>769011345</t>
  </si>
  <si>
    <t>Montáž radiálneho potrubného ventilátora zvukovo izolovaného veľkosť: 160</t>
  </si>
  <si>
    <t>769021006</t>
  </si>
  <si>
    <t>Montáž spiro potrubia DN 160-180</t>
  </si>
  <si>
    <t>429810000500</t>
  </si>
  <si>
    <t>Potrubie kruhové spiro DN 160 vrátana tvaroviek</t>
  </si>
  <si>
    <t>769021115</t>
  </si>
  <si>
    <t>Montáž ohybnej Al hadice priemeru 150-180 mm</t>
  </si>
  <si>
    <t>429840000500</t>
  </si>
  <si>
    <t>Flexo potrubie z Al trubice DN160</t>
  </si>
  <si>
    <t>769035093</t>
  </si>
  <si>
    <t>Montáž krycej mriežky kruhovej do priemeru 160 mm</t>
  </si>
  <si>
    <t>429720209300</t>
  </si>
  <si>
    <t>Mriežka vonkajšia plastová biela, priemer 160 mm</t>
  </si>
  <si>
    <t>998769201</t>
  </si>
  <si>
    <t>Presun hmôt pre montáž vzduchotechnických zariadení v stavbe (objekte) výšky do 7 m</t>
  </si>
  <si>
    <t>01.05 - ZTI</t>
  </si>
  <si>
    <t>1264</t>
  </si>
  <si>
    <t>HSV -  Práce a dodávky HSV</t>
  </si>
  <si>
    <t xml:space="preserve">    1 -  Zemné práce</t>
  </si>
  <si>
    <t xml:space="preserve">    4 -  Vodorovné konštrukcie</t>
  </si>
  <si>
    <t>PSV -  PSV</t>
  </si>
  <si>
    <t xml:space="preserve">    713 -  Izolácie tepelné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</si>
  <si>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</si>
  <si>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</si>
  <si>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</si>
  <si>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Práce a dodávky HSV</t>
  </si>
  <si>
    <t xml:space="preserve"> Zemné práce</t>
  </si>
  <si>
    <t>132201201</t>
  </si>
  <si>
    <t>Hľbenie rýh šírky nad 600 do 2000 mm v hornine 3 do 100 m3</t>
  </si>
  <si>
    <t>M3</t>
  </si>
  <si>
    <t>1722981562</t>
  </si>
  <si>
    <t>132201209</t>
  </si>
  <si>
    <t>Príplatok k cenám za lepivosť horniny 3</t>
  </si>
  <si>
    <t>-964522496</t>
  </si>
  <si>
    <t>162201102</t>
  </si>
  <si>
    <t>Vodorovné premiestnenie výkopku z horniny 1 až 4 nad 20 do 50m</t>
  </si>
  <si>
    <t>1924250198</t>
  </si>
  <si>
    <t>171201201</t>
  </si>
  <si>
    <t>Uloženie sypaniny na skládky</t>
  </si>
  <si>
    <t>-347447399</t>
  </si>
  <si>
    <t>174101101</t>
  </si>
  <si>
    <t>Zásyp sypaninou so zhutnením jám, šachiet, rýh, zárezov alebo okolo objektov v týchto vykopávkach</t>
  </si>
  <si>
    <t>896676828</t>
  </si>
  <si>
    <t>175101102</t>
  </si>
  <si>
    <t>Obsyp potrubia sypaninou z vhodných hornín 1 až 4 s prehodením sypaniny</t>
  </si>
  <si>
    <t>-1632036774</t>
  </si>
  <si>
    <t xml:space="preserve"> Vodorovné konštrukcie</t>
  </si>
  <si>
    <t>451573111</t>
  </si>
  <si>
    <t>Lôžko pod potrubie, stoky a drobné objekty, v otvorenom výkope z piesku a štrkopiesku do 63 mm</t>
  </si>
  <si>
    <t>573267131</t>
  </si>
  <si>
    <t xml:space="preserve"> PSV</t>
  </si>
  <si>
    <t>713</t>
  </si>
  <si>
    <t xml:space="preserve"> Izolácie tepelné</t>
  </si>
  <si>
    <t>713482112</t>
  </si>
  <si>
    <t>Montáž trubíc z PE, hr.10-20 mm na potrubie vodovodne dn 15-50</t>
  </si>
  <si>
    <t>-1661657196</t>
  </si>
  <si>
    <t>2837741559</t>
  </si>
  <si>
    <t>Izolácia  Trubice  Tubolit na potrubie vodovodne DN 15-50  HR. 10-20,30 mm</t>
  </si>
  <si>
    <t>-2038531601</t>
  </si>
  <si>
    <t>998713101</t>
  </si>
  <si>
    <t>Presun hmôt pre izolácie tepelné v objektoch výšky do 6 m</t>
  </si>
  <si>
    <t>-1512538127</t>
  </si>
  <si>
    <t>721</t>
  </si>
  <si>
    <t xml:space="preserve"> Zdravotech. vnútorná kanalizácia</t>
  </si>
  <si>
    <t>721171109.</t>
  </si>
  <si>
    <t>Potrubie z PVC - U odpadové ležaté hrdlové D 110x2, 2</t>
  </si>
  <si>
    <t>-1672785822</t>
  </si>
  <si>
    <t>721171111</t>
  </si>
  <si>
    <t>Potrubie z PVC - U odpadové ležaté hrdlové D 140x2, 8</t>
  </si>
  <si>
    <t>2035765695</t>
  </si>
  <si>
    <t>721171112</t>
  </si>
  <si>
    <t>Potrubie z PVC - U odpadové ležaté hrdlové D 160x3, 9</t>
  </si>
  <si>
    <t>-1508419481</t>
  </si>
  <si>
    <t>721173204</t>
  </si>
  <si>
    <t>Potrubie z rúr PP-HT  DN 40  odpadné prípojné</t>
  </si>
  <si>
    <t>853613227</t>
  </si>
  <si>
    <t>721173205</t>
  </si>
  <si>
    <t>Potrubie z rúr PP-HT  DN 50  odpadné prípojné</t>
  </si>
  <si>
    <t>-379608750</t>
  </si>
  <si>
    <t>721173206</t>
  </si>
  <si>
    <t>Potrubie z rúr PP-HT  DN 70  odpadné zvisle+ prípojné</t>
  </si>
  <si>
    <t>723511664</t>
  </si>
  <si>
    <t>721172109</t>
  </si>
  <si>
    <t>Potrubie z rúr PP-HT DN 100 odpadné zvislé + pripojne</t>
  </si>
  <si>
    <t>-1614211047</t>
  </si>
  <si>
    <t>721172111</t>
  </si>
  <si>
    <t>Potrubie z rúr PP-HT DN 125 odpadné zvislé + pripojne</t>
  </si>
  <si>
    <t>-1959575746</t>
  </si>
  <si>
    <t>721172112</t>
  </si>
  <si>
    <t>Potrubie z rúr PP-HT DN 150 odpadné zvislé</t>
  </si>
  <si>
    <t>449987351</t>
  </si>
  <si>
    <t>721194104</t>
  </si>
  <si>
    <t>Zriadenie prípojok na potrubí vyved. a upevn. odp .výpustiek DN 40</t>
  </si>
  <si>
    <t>-1459243229</t>
  </si>
  <si>
    <t>721194105</t>
  </si>
  <si>
    <t>Zriadenie prípojok na potrubí vyved. a upevn. odp. výpustiek DN 50</t>
  </si>
  <si>
    <t>1482761762</t>
  </si>
  <si>
    <t>721194109</t>
  </si>
  <si>
    <t>Zriadenie prípojok na potrubí vyved. a upevn. odp. výpustiek D 110x2,2</t>
  </si>
  <si>
    <t>-195301842</t>
  </si>
  <si>
    <t>721213015</t>
  </si>
  <si>
    <t>Montáž podlahového vpustu s zvislým odtokom DN 110</t>
  </si>
  <si>
    <t>2142558533</t>
  </si>
  <si>
    <t>2866340103</t>
  </si>
  <si>
    <t>Podlahový vpustDN 100 vertikálny odtok</t>
  </si>
  <si>
    <t>1362987092</t>
  </si>
  <si>
    <t>2863103000</t>
  </si>
  <si>
    <t>PVC-U koleno pätkové pre kanalizačné rúry hladké DN 100/125</t>
  </si>
  <si>
    <t>-125288002</t>
  </si>
  <si>
    <t>5515101201</t>
  </si>
  <si>
    <t>Privzdušňovací ventil HL900N, DN 50/75/110, (37 l/s), - 40°až +60°C, dvojitá vzduchová izolácia, vnútorná kanalizácia, PP</t>
  </si>
  <si>
    <t>1774579013</t>
  </si>
  <si>
    <t>721274103</t>
  </si>
  <si>
    <t>Ventilačné hlavice strešná - plastové DN 100 HUL 810</t>
  </si>
  <si>
    <t>1055072529</t>
  </si>
  <si>
    <t>5518001002</t>
  </si>
  <si>
    <t>Požiarny uzáver na potr. DN 70-100</t>
  </si>
  <si>
    <t>1800005975</t>
  </si>
  <si>
    <t>5518001005</t>
  </si>
  <si>
    <t>Požiarny uzáver  na potr. DN 32-50</t>
  </si>
  <si>
    <t>487036875</t>
  </si>
  <si>
    <t>721290112</t>
  </si>
  <si>
    <t>Ostatné - skúška tesnosti kanalizácie v objektoch vodou  do DN  200</t>
  </si>
  <si>
    <t>-1856290790</t>
  </si>
  <si>
    <t>721290123</t>
  </si>
  <si>
    <t>Ostatné - skúška tesnosti kanalizácie v objektoch dymom do DN 300</t>
  </si>
  <si>
    <t>-1706915606</t>
  </si>
  <si>
    <t>998721101</t>
  </si>
  <si>
    <t>Presun hmôt pre vnútornú kanalizáciu v objektoch výšky do 6 m</t>
  </si>
  <si>
    <t>T</t>
  </si>
  <si>
    <t>-267855304</t>
  </si>
  <si>
    <t xml:space="preserve"> Zdravotechnika - vnútorný vodovod</t>
  </si>
  <si>
    <t>722130214</t>
  </si>
  <si>
    <t>Potrubie z oceľ.rúr pozink.bezšvík.bežných-11 353.0,10 004.0 zvarov. bežných-11 343.00 DN 32</t>
  </si>
  <si>
    <t>282304722</t>
  </si>
  <si>
    <t>722130215</t>
  </si>
  <si>
    <t>Potrubie z oceľ.rúr pozink.bezšvík.bežných-11 353.0,10 004.0 zvarov. bežných-11 343.00 DN 40</t>
  </si>
  <si>
    <t>-1809791709</t>
  </si>
  <si>
    <t>722171312</t>
  </si>
  <si>
    <t>Potrubie z viacvrstvových rúr PE plastohliníkových   DN 15</t>
  </si>
  <si>
    <t>-547205199</t>
  </si>
  <si>
    <t>722171313</t>
  </si>
  <si>
    <t>Potrubie z viacvrstvových rúr PE plastohliníkových  DN 20</t>
  </si>
  <si>
    <t>40957682</t>
  </si>
  <si>
    <t>722171314</t>
  </si>
  <si>
    <t>Potrubie z viacvrstvových rúr PE plastohliníkových  DN 25</t>
  </si>
  <si>
    <t>1162647711</t>
  </si>
  <si>
    <t>722171315</t>
  </si>
  <si>
    <t>Potrubie z viacvrstvových rúr PE plastohliníkových  DN 32</t>
  </si>
  <si>
    <t>536842563</t>
  </si>
  <si>
    <t>722171316</t>
  </si>
  <si>
    <t>Potrubie z viacvrstvových rúr PE plastohliníkových  DN 40</t>
  </si>
  <si>
    <t>-535606127</t>
  </si>
  <si>
    <t>722220111</t>
  </si>
  <si>
    <t>Montáž armatúry závitovej s jedným závitom,  pre výtokový ventil G 1/2</t>
  </si>
  <si>
    <t>1599005365</t>
  </si>
  <si>
    <t>5518300007</t>
  </si>
  <si>
    <t>Guľový rohový ventil  1/2" x 3/8" + flexi hadica</t>
  </si>
  <si>
    <t>1584953936</t>
  </si>
  <si>
    <t>722220121</t>
  </si>
  <si>
    <t>Montáž armatúry závitovej s jedným závitom, nástenka pre batériu G 1/2</t>
  </si>
  <si>
    <t>pár</t>
  </si>
  <si>
    <t>-1288727372</t>
  </si>
  <si>
    <t>722221010</t>
  </si>
  <si>
    <t>Montáž guľového kohúta závitového priameho pre vodu G 1/2</t>
  </si>
  <si>
    <t>-930642852</t>
  </si>
  <si>
    <t>5511870310</t>
  </si>
  <si>
    <t>Guľový uzáver pre vodu 1/2"</t>
  </si>
  <si>
    <t>110857437</t>
  </si>
  <si>
    <t>5511870580</t>
  </si>
  <si>
    <t>Guľový uzáver pre vodu s odvodnením, 1/2"</t>
  </si>
  <si>
    <t>59995114</t>
  </si>
  <si>
    <t>722221015</t>
  </si>
  <si>
    <t>Montáž guľového kohúta závitového priameho pre vodu G 3/4</t>
  </si>
  <si>
    <t>1730241604</t>
  </si>
  <si>
    <t>5511870590</t>
  </si>
  <si>
    <t>Guľový uzáver pre vodu s odvodnením, 3/4"</t>
  </si>
  <si>
    <t>820953380</t>
  </si>
  <si>
    <t>5511870400</t>
  </si>
  <si>
    <t>Guľový uzáver pre vodu  3/4</t>
  </si>
  <si>
    <t>-635986807</t>
  </si>
  <si>
    <t>722221020</t>
  </si>
  <si>
    <t>Montáž guľového kohúta závitového priameho pre vodu G 1</t>
  </si>
  <si>
    <t>1103878309</t>
  </si>
  <si>
    <t>5511870600</t>
  </si>
  <si>
    <t>Guľový uzáver pre vodu s odvodnením, 1",</t>
  </si>
  <si>
    <t>-1151468916</t>
  </si>
  <si>
    <t>722221025</t>
  </si>
  <si>
    <t>Montáž guľového kohúta závitového priameho pre vodu G 5/4</t>
  </si>
  <si>
    <t>1952171720</t>
  </si>
  <si>
    <t>5511870610</t>
  </si>
  <si>
    <t>Guľový uzáver pre vodu s odvodnením, 5/4"</t>
  </si>
  <si>
    <t>1863893967</t>
  </si>
  <si>
    <t>722221030</t>
  </si>
  <si>
    <t>Montáž guľového kohúta závitového priameho pre vodu G 6/4</t>
  </si>
  <si>
    <t>-439981918</t>
  </si>
  <si>
    <t>5511870490</t>
  </si>
  <si>
    <t>Guľový uzáver pre vodu , 6/4"</t>
  </si>
  <si>
    <t>-237915199</t>
  </si>
  <si>
    <t>722221083</t>
  </si>
  <si>
    <t>Montáž guľového kohúta vypúšťacieho závitového G 3/4</t>
  </si>
  <si>
    <t>1590432756</t>
  </si>
  <si>
    <t>5511871150</t>
  </si>
  <si>
    <t>Vypúšťací guľový kohút s páčkou, 3/4"</t>
  </si>
  <si>
    <t>-1761271627</t>
  </si>
  <si>
    <t>722221285</t>
  </si>
  <si>
    <t>Montáž spätného ventilu závitového G 6/4</t>
  </si>
  <si>
    <t>1604875894</t>
  </si>
  <si>
    <t>5512147400</t>
  </si>
  <si>
    <t>Ventil spätný  VE 3030 6/4"</t>
  </si>
  <si>
    <t>1540056059</t>
  </si>
  <si>
    <t>5512147600.</t>
  </si>
  <si>
    <t>Ventil spätný kontrolovatelny DN 40 napr. EA-RV 281 so zavitovym pripojenim</t>
  </si>
  <si>
    <t>-1666226788</t>
  </si>
  <si>
    <t>722252133</t>
  </si>
  <si>
    <t>VNÚTORNÝ  HADICOVÝ  NAVIJAK  DN 25  S  TVAROVO  STÁLOU  HADICOU  dlžky 30 m, Q=59 l/min</t>
  </si>
  <si>
    <t>-1989652615</t>
  </si>
  <si>
    <t>5518001001</t>
  </si>
  <si>
    <t>Požiarne uzávery na potr. DN 15-32</t>
  </si>
  <si>
    <t>237693456</t>
  </si>
  <si>
    <t>722290226</t>
  </si>
  <si>
    <t>Tlaková skúška vodovodného potrubia do DN 50</t>
  </si>
  <si>
    <t>34274058</t>
  </si>
  <si>
    <t>722290234</t>
  </si>
  <si>
    <t>Prepláchnutie a dezinfekcia vodovodného potrubia do DN 80</t>
  </si>
  <si>
    <t>-1294722416</t>
  </si>
  <si>
    <t>998722101</t>
  </si>
  <si>
    <t>Presun hmôt pre vnútorný vodovod v objektoch  výšky do 6 m</t>
  </si>
  <si>
    <t>-1141650428</t>
  </si>
  <si>
    <t xml:space="preserve"> Zdravotechnika - zariaď. predmety</t>
  </si>
  <si>
    <t>725119108</t>
  </si>
  <si>
    <t xml:space="preserve">Montáž splach. nádrží úsporná armatúra </t>
  </si>
  <si>
    <t>1222111480</t>
  </si>
  <si>
    <t>5516423005495</t>
  </si>
  <si>
    <t>Tlačidlo ovladacie   GEBERIT</t>
  </si>
  <si>
    <t>-1385766674</t>
  </si>
  <si>
    <t>725119410</t>
  </si>
  <si>
    <t>Montáž záchodovej misy zavesenej s rovným odpadom</t>
  </si>
  <si>
    <t>-1757584870</t>
  </si>
  <si>
    <t>6420139570</t>
  </si>
  <si>
    <t xml:space="preserve">závesné WC  + sedátko - napr. JIKA  ZETA </t>
  </si>
  <si>
    <t>716191687</t>
  </si>
  <si>
    <t>725119721</t>
  </si>
  <si>
    <t>Montáž predstenového systému záchodov do ľahkých stien s kovovou konštrukciou (napr.GEBERIT)</t>
  </si>
  <si>
    <t>-843974984</t>
  </si>
  <si>
    <t>5513005451</t>
  </si>
  <si>
    <t>DuoFix pre WC s nádržkou Sigma UP320 1120 mm, 7,5 l, bezbariérová úprava, plast, GEBERIT</t>
  </si>
  <si>
    <t>-1644447840</t>
  </si>
  <si>
    <t>5513005460</t>
  </si>
  <si>
    <t>DuoFix pre závesné WC Sigma UP320, 1120 mm, 7,5 l, plast, GEBERIT</t>
  </si>
  <si>
    <t>945017771</t>
  </si>
  <si>
    <t>725241112</t>
  </si>
  <si>
    <t>Montáž - vanička sprchová akrylátová štvorcová 900x900 mm</t>
  </si>
  <si>
    <t>1354910576</t>
  </si>
  <si>
    <t>6424315026</t>
  </si>
  <si>
    <t>Sprchovacia vanička akrylátová štvorcová  900x900mm + bocna stena + celna stena s dverami</t>
  </si>
  <si>
    <t>-2077785345</t>
  </si>
  <si>
    <t>725329101</t>
  </si>
  <si>
    <t>Montáž drezu bez výtok. armatúr so zápach. uzávierkou oceľoého smaltovaného, nehrdzav</t>
  </si>
  <si>
    <t>sub</t>
  </si>
  <si>
    <t>-1347801420</t>
  </si>
  <si>
    <t>5523142100.</t>
  </si>
  <si>
    <t xml:space="preserve">Kuchynský drez nerez </t>
  </si>
  <si>
    <t>1879256376</t>
  </si>
  <si>
    <t>725332320</t>
  </si>
  <si>
    <t>Montáž výlevky bez výtokovej armatúry</t>
  </si>
  <si>
    <t>-376332900</t>
  </si>
  <si>
    <t>6420144360</t>
  </si>
  <si>
    <t>Výlevka MIRA, 425x500x450 mm, keramika, plastová mreža, biela</t>
  </si>
  <si>
    <t>-483964534</t>
  </si>
  <si>
    <t>725129201</t>
  </si>
  <si>
    <t>Montáž pisoárového záchodku z bieleho diturvitu bez splachovacej nádrže</t>
  </si>
  <si>
    <t>SUB</t>
  </si>
  <si>
    <t>-711427275</t>
  </si>
  <si>
    <t>6425211500</t>
  </si>
  <si>
    <t>Pisoár biely 4406 V</t>
  </si>
  <si>
    <t>kus</t>
  </si>
  <si>
    <t>2136670033</t>
  </si>
  <si>
    <t>725219201</t>
  </si>
  <si>
    <t>Montáž umývadla bez výtokovej armatúry z bieleho diturvitu so zápachovou uzávierkou na konzoly</t>
  </si>
  <si>
    <t>914581303</t>
  </si>
  <si>
    <t>6420136640</t>
  </si>
  <si>
    <t>Umývadlo keramické LYRA PLUS-50, 500x410x185 mm, biela</t>
  </si>
  <si>
    <t>1888507169</t>
  </si>
  <si>
    <t>6420136780</t>
  </si>
  <si>
    <t>Umývadlo keramické LYRA PLUS-60, 600x490x195 mm, biela</t>
  </si>
  <si>
    <t>-203853749</t>
  </si>
  <si>
    <t>725829201.</t>
  </si>
  <si>
    <t>Montáž batérií umývadlových, drezových</t>
  </si>
  <si>
    <t>71106399</t>
  </si>
  <si>
    <t>5513006030</t>
  </si>
  <si>
    <t>Umývadlová stojanková páková batéria, chróm</t>
  </si>
  <si>
    <t>-820256311</t>
  </si>
  <si>
    <t>5513006570</t>
  </si>
  <si>
    <t>Drezová batéria stojanková , chróm</t>
  </si>
  <si>
    <t>496096154</t>
  </si>
  <si>
    <t>725859102</t>
  </si>
  <si>
    <t>Montáž ventilu odpadového pre zariaďovacie predmety nad 32 do DN 50</t>
  </si>
  <si>
    <t>-918186561</t>
  </si>
  <si>
    <t>6424310580</t>
  </si>
  <si>
    <t>Splachovač tlakový pre pisoare, napr. Schellomat Basic</t>
  </si>
  <si>
    <t>327728316</t>
  </si>
  <si>
    <t>725829202</t>
  </si>
  <si>
    <t>Montáž batérie vylevkovej nástennej pákovej, alebo klasickej</t>
  </si>
  <si>
    <t>1428493358</t>
  </si>
  <si>
    <t>5513006600</t>
  </si>
  <si>
    <t>Výlevková batéria nástenná s otočným ramienkom</t>
  </si>
  <si>
    <t>1504561912</t>
  </si>
  <si>
    <t>725849230</t>
  </si>
  <si>
    <t>Montáž batérie sprchovej podomietkovej pákovej</t>
  </si>
  <si>
    <t>-1103630719</t>
  </si>
  <si>
    <t>5513006930</t>
  </si>
  <si>
    <t>Sprchová podomietková páková batéria s hlavovou sprchou</t>
  </si>
  <si>
    <t>-1460921154</t>
  </si>
  <si>
    <t>725869301</t>
  </si>
  <si>
    <t>Montáž zápachovej uzávierky pre zariaďovacie predmety, umývadlová do D 40</t>
  </si>
  <si>
    <t>1887462493</t>
  </si>
  <si>
    <t>5516281001</t>
  </si>
  <si>
    <t>Uzávierka umývadlová zápachová DN 40 - HL 132</t>
  </si>
  <si>
    <t>-587168691</t>
  </si>
  <si>
    <t>725869302</t>
  </si>
  <si>
    <t>Montáž zápachovej uzávierky pre zariaďovacie predmety, umývadlová do D 50 (podomietková)</t>
  </si>
  <si>
    <t>-359739169</t>
  </si>
  <si>
    <t>2863120264</t>
  </si>
  <si>
    <t>Podomietkový sifón pre umývadlo</t>
  </si>
  <si>
    <t>1227141142</t>
  </si>
  <si>
    <t>725869313</t>
  </si>
  <si>
    <t>Montáž zápachovej uzávierky pre zariaďovacie predmety, drezová do ND 50</t>
  </si>
  <si>
    <t>-709021166</t>
  </si>
  <si>
    <t>5516210022</t>
  </si>
  <si>
    <t>Zápachová uzávierka  pre  drez  DN 50, PP</t>
  </si>
  <si>
    <t>326431281</t>
  </si>
  <si>
    <t>725869204</t>
  </si>
  <si>
    <t>Montáž zápachových uzávierok  DN 40 a DN 50</t>
  </si>
  <si>
    <t>2038862064</t>
  </si>
  <si>
    <t>5516222004</t>
  </si>
  <si>
    <t>Zápachová uzávierka sprchova DN 50</t>
  </si>
  <si>
    <t>-2073831945</t>
  </si>
  <si>
    <t>5516230019</t>
  </si>
  <si>
    <t>Podomietková zápachová uzávierka HL405, DN 40/50,</t>
  </si>
  <si>
    <t>-1182375874</t>
  </si>
  <si>
    <t>725869371</t>
  </si>
  <si>
    <t>Montáž zápachovej uzávierky pre zariaďovacie predmety, pisoárovej do DN 50</t>
  </si>
  <si>
    <t>199556270</t>
  </si>
  <si>
    <t>5516171000</t>
  </si>
  <si>
    <t>Uzávierka zápachová pisoárová DN 50</t>
  </si>
  <si>
    <t>270464437</t>
  </si>
  <si>
    <t>998725101</t>
  </si>
  <si>
    <t>Presun hmôt pre zariaďovacie predmety v objektoch výšky do 6 m</t>
  </si>
  <si>
    <t>-804456194</t>
  </si>
  <si>
    <t>02 - SO 02 - KANALIZAČNÁ PRÍPOJKA</t>
  </si>
  <si>
    <t>2223</t>
  </si>
  <si>
    <t xml:space="preserve">    5 -  Komunikácie</t>
  </si>
  <si>
    <t xml:space="preserve">    8 -  Rúrové vedenie</t>
  </si>
  <si>
    <t xml:space="preserve">    9 -  Ostatné konštrukcie a práce-búranie</t>
  </si>
  <si>
    <t xml:space="preserve">    99 -  Presun hmôt HSV</t>
  </si>
  <si>
    <t>113107131</t>
  </si>
  <si>
    <t>Odstránenie podkladov alebo krytov do 200 m2 z betónu prostého, hr. vrstvy do 150 mm 0,225 t</t>
  </si>
  <si>
    <t>2034293450</t>
  </si>
  <si>
    <t>113107142</t>
  </si>
  <si>
    <t>Odstránenie  krytu asfaltového v ploche do 200 m2, hr.nad 50 do 100 mm,  -0,18100t</t>
  </si>
  <si>
    <t>-294687926</t>
  </si>
  <si>
    <t>113307125</t>
  </si>
  <si>
    <t>Odstránenie podkladu v ploche do 200 m2 z kameniva hrubého drveného, hr.400-500mm,  -0,72000t</t>
  </si>
  <si>
    <t>1668733499</t>
  </si>
  <si>
    <t>132201202</t>
  </si>
  <si>
    <t>Výkop ryhy šírky 600-2000mm horn.3 od 100 do 1000 m3</t>
  </si>
  <si>
    <t>875813136</t>
  </si>
  <si>
    <t>711070650</t>
  </si>
  <si>
    <t>151101101</t>
  </si>
  <si>
    <t>Paženie a rozopretie stien rýh pre podzemné vedenie,príložné do 2 m</t>
  </si>
  <si>
    <t>1407506653</t>
  </si>
  <si>
    <t>151101111</t>
  </si>
  <si>
    <t>Odstránenie paženia rýh pre podzemné vedenie,príložné hľbky do 2 m</t>
  </si>
  <si>
    <t>-386533700</t>
  </si>
  <si>
    <t>162501102</t>
  </si>
  <si>
    <t>Vodorovné premiestnenie výkopku tr.1-4 do 3000 m</t>
  </si>
  <si>
    <t>-929665517</t>
  </si>
  <si>
    <t>171201202</t>
  </si>
  <si>
    <t>Uloženie sypaniny na skládky nad 100 do 1000 m3</t>
  </si>
  <si>
    <t>-1344310875</t>
  </si>
  <si>
    <t>174101002</t>
  </si>
  <si>
    <t>Zásyp sypaninou so zhutnením jám, šachiet, rýh, zárezov alebo okolo objektov nad 100 do 1000 m3</t>
  </si>
  <si>
    <t>-2007945314</t>
  </si>
  <si>
    <t>956251437</t>
  </si>
  <si>
    <t>1638223315</t>
  </si>
  <si>
    <t>452386121</t>
  </si>
  <si>
    <t>Vyrovnávacie prstence z prostého betónu tr. B 7,5 (zn.0) pod poklopy a mreže, výšky 100-200 mm</t>
  </si>
  <si>
    <t>-1223477765</t>
  </si>
  <si>
    <t xml:space="preserve"> Komunikácie</t>
  </si>
  <si>
    <t>564261111</t>
  </si>
  <si>
    <t>Podklad alebo podsyp zo štrkopiesku s rozprestretím, vlhčením a zhutnením, po zhutnení hr. 200 mm</t>
  </si>
  <si>
    <t>1531443344</t>
  </si>
  <si>
    <t>567134315</t>
  </si>
  <si>
    <t>Podklad z podkladového betónu  C 12/15 hr. 200 mm</t>
  </si>
  <si>
    <t>2074670435</t>
  </si>
  <si>
    <t>565171211.v</t>
  </si>
  <si>
    <t>Podklad z kam. obal. asfaltom v pruhu šírky nad 3 m tr. I. po zhutnení hr. 100 mm</t>
  </si>
  <si>
    <t>-2130716884</t>
  </si>
  <si>
    <t xml:space="preserve"> Rúrové vedenie</t>
  </si>
  <si>
    <t>871276002</t>
  </si>
  <si>
    <t>Montáž kanalizačného PVC-U potrubia hladkého viacvrstvového DN 125</t>
  </si>
  <si>
    <t>-672322802</t>
  </si>
  <si>
    <t>2861136740</t>
  </si>
  <si>
    <t>Rúra kanalizačná PVC-U gravitačná, hladká SN4 - KG, ML - viacvrstvová, DN 125, L = 5 m, WAVIN</t>
  </si>
  <si>
    <t>791115898</t>
  </si>
  <si>
    <t>2861136720</t>
  </si>
  <si>
    <t>Rúra kanalizačná PVC-U gravitačná, hladká SN4 - KG, ML - viacvrstvová, DN 125, L = 2 m, WAVIN</t>
  </si>
  <si>
    <t>-542708902</t>
  </si>
  <si>
    <t>871326004</t>
  </si>
  <si>
    <t>Montáž kanalizačného PVC-U potrubia hladkého viacvrstvového DN 160</t>
  </si>
  <si>
    <t>-1654308973</t>
  </si>
  <si>
    <t>2861136780</t>
  </si>
  <si>
    <t>Rúra kanalizačná PVC-U gravitačná, hladká SN4 - KG, ML - viacvrstvová, DN 160, L = 3 m, WAVIN</t>
  </si>
  <si>
    <t>-1899350724</t>
  </si>
  <si>
    <t>871356006</t>
  </si>
  <si>
    <t>Montáž kanalizačného PVC-U potrubia hladkého viacvrstvového DN 200</t>
  </si>
  <si>
    <t>579653284</t>
  </si>
  <si>
    <t>2861136840</t>
  </si>
  <si>
    <t>Rúra kanalizačná PVC-U gravitačná, hladká SN4 - KG, ML - viacvrstvová, DN 200, L = 5 m</t>
  </si>
  <si>
    <t>-2046803355</t>
  </si>
  <si>
    <t>2861136820</t>
  </si>
  <si>
    <t>Rúra kanalizačná PVC-U gravitačná, hladká SN4 - KG, ML - viacvrstvová, DN 200, L = 2 m, WAVIN</t>
  </si>
  <si>
    <t>-697883320</t>
  </si>
  <si>
    <t>877326028</t>
  </si>
  <si>
    <t>Montáž kanalizačnej PVC-U odbočky DN do 200</t>
  </si>
  <si>
    <t>1603093627</t>
  </si>
  <si>
    <t>2865102470</t>
  </si>
  <si>
    <t>Odbočka 45° PVC-U, DN 200/160 hladká pre gravitačnú kanalizáciu KG potrubia, WAVIN</t>
  </si>
  <si>
    <t>-1699294566</t>
  </si>
  <si>
    <t>2865102460</t>
  </si>
  <si>
    <t>Odbočka 45° PVC-U, DN 200/125 hladká pre gravitačnú kanalizáciu KG potrubia, WAVIN</t>
  </si>
  <si>
    <t>1183391767</t>
  </si>
  <si>
    <t>894204161</t>
  </si>
  <si>
    <t>Žľaby šachiet z prostého betónu tr.B 30(C 25/30) prierezu s polomerom do 500 mm</t>
  </si>
  <si>
    <t>1544705351</t>
  </si>
  <si>
    <t>894211111</t>
  </si>
  <si>
    <t>Šachta kanalizačná s obložením dna betónom tr. B30(C 25/30) na potrubie DN do 200</t>
  </si>
  <si>
    <t>-283293661</t>
  </si>
  <si>
    <t>5922470010</t>
  </si>
  <si>
    <t>Skruž betónová rovná 1000/300 TBH 4-100 bez stupačky</t>
  </si>
  <si>
    <t>-379935374</t>
  </si>
  <si>
    <t>5922470050</t>
  </si>
  <si>
    <t>Skruž betónová prechodová 1000/600 TBS 9-100 bez stupačiek</t>
  </si>
  <si>
    <t>-1069080968</t>
  </si>
  <si>
    <t>5922470240</t>
  </si>
  <si>
    <t>Šachtové kanalizačné dno DN 1000 H 600 s otvormi DN 200</t>
  </si>
  <si>
    <t>1592036740</t>
  </si>
  <si>
    <t>2860004570</t>
  </si>
  <si>
    <t>PVC šachtový prechod pieskovaný 125-hladký kanalizačný systém</t>
  </si>
  <si>
    <t>993720827</t>
  </si>
  <si>
    <t>2860004580</t>
  </si>
  <si>
    <t>PVC šachtový prechod pieskovaný 150-hladký kanalizačný systém</t>
  </si>
  <si>
    <t>-637531176</t>
  </si>
  <si>
    <t>2860004590</t>
  </si>
  <si>
    <t>PVC šachtový prechod pieskovaný 200-hladký kanalizačný systém</t>
  </si>
  <si>
    <t>1300434346</t>
  </si>
  <si>
    <t>899104111</t>
  </si>
  <si>
    <t>Osadenie poklopov liatinových a oceľových vrátane rámov hmotn. nad 150 kg</t>
  </si>
  <si>
    <t>2089882109</t>
  </si>
  <si>
    <t>552421510</t>
  </si>
  <si>
    <t>Poklop vstupný-nosnosť 40T D60</t>
  </si>
  <si>
    <t>1993807505</t>
  </si>
  <si>
    <t>894810003</t>
  </si>
  <si>
    <t>Montáž PP revíznej kanalizačnej šachty priemeru 425 do výšky šachty 2 m s roznášacím prstencom a poklopom</t>
  </si>
  <si>
    <t>1952607849</t>
  </si>
  <si>
    <t>2860008370</t>
  </si>
  <si>
    <t>Plastova sachta DN 400, hl- do 2 m + POKLOP LIATINOVY</t>
  </si>
  <si>
    <t>991590421</t>
  </si>
  <si>
    <t>892311000</t>
  </si>
  <si>
    <t>Skúška tesnosti kanalizácie D 150</t>
  </si>
  <si>
    <t>-379926972</t>
  </si>
  <si>
    <t>892351000</t>
  </si>
  <si>
    <t>Skúška tesnosti kanalizácie D 200</t>
  </si>
  <si>
    <t>-1607999988</t>
  </si>
  <si>
    <t xml:space="preserve"> Ostatné konštrukcie a práce-búranie</t>
  </si>
  <si>
    <t>919735113.v</t>
  </si>
  <si>
    <t>Rezanie existujúceho živičného krytu alebo podkladu hľbky nad 100 do 150 mm</t>
  </si>
  <si>
    <t>902076989</t>
  </si>
  <si>
    <t>979082213.v</t>
  </si>
  <si>
    <t>Vodorovná doprava sutiny so zložením a hrubým urovnaním na vzdialenosť do 3 km</t>
  </si>
  <si>
    <t>1873007815</t>
  </si>
  <si>
    <t>979082219.v</t>
  </si>
  <si>
    <t>Príplatok k cene za každý ďalší aj začatý 1 km nad 1 km</t>
  </si>
  <si>
    <t>-1099848725</t>
  </si>
  <si>
    <t xml:space="preserve"> Presun hmôt HSV</t>
  </si>
  <si>
    <t>998276101</t>
  </si>
  <si>
    <t>Presun hmôt pre rúrové vedenie hĺbené z rúr z plast. hmôt alebo sklolamin. v otvorenom výkope</t>
  </si>
  <si>
    <t>-1616743081</t>
  </si>
  <si>
    <t>721242115</t>
  </si>
  <si>
    <t>Lapač strešných splavenín liatinový - zo šedej liatiny DN 100</t>
  </si>
  <si>
    <t>1125352498</t>
  </si>
  <si>
    <t>PVC-U koleno pätkové pre kanalizačné rúry hladké 110/125</t>
  </si>
  <si>
    <t>-1508029259</t>
  </si>
  <si>
    <t>03 - SO 03 - VODOVODNA PRIPOJKA</t>
  </si>
  <si>
    <t>2222</t>
  </si>
  <si>
    <t xml:space="preserve">    23-M -  Montáže potrubia</t>
  </si>
  <si>
    <t>131201201</t>
  </si>
  <si>
    <t>Výkop zapaženej jamy v hornine 3</t>
  </si>
  <si>
    <t>-1884143350</t>
  </si>
  <si>
    <t>131201209</t>
  </si>
  <si>
    <t>Príplatok za lepivosť horniny 3</t>
  </si>
  <si>
    <t>-374229096</t>
  </si>
  <si>
    <t>Výkop ryhy šírky 600-2000mm horn.3 do 100m3</t>
  </si>
  <si>
    <t>315906620</t>
  </si>
  <si>
    <t>-979775049</t>
  </si>
  <si>
    <t>141701101</t>
  </si>
  <si>
    <t>Pretláčanie rúry v hor. tr. 1-4 v hľ. od 6 m dľ. do 35 mvonkajšieho priemeru do 200 mm</t>
  </si>
  <si>
    <t>1035799334</t>
  </si>
  <si>
    <t>-241919899</t>
  </si>
  <si>
    <t>519914655</t>
  </si>
  <si>
    <t>162401102</t>
  </si>
  <si>
    <t>Vodorovné premiestnenie výkopku tr.1-4 do 2000 m</t>
  </si>
  <si>
    <t>-756448391</t>
  </si>
  <si>
    <t>97783083</t>
  </si>
  <si>
    <t>-469756088</t>
  </si>
  <si>
    <t>1572774259</t>
  </si>
  <si>
    <t>-685461667</t>
  </si>
  <si>
    <t>452311131</t>
  </si>
  <si>
    <t>Dosky z betónu v otvorenom výkope tr.B 15(C 12/15)</t>
  </si>
  <si>
    <t>-1778802692</t>
  </si>
  <si>
    <t>871211004</t>
  </si>
  <si>
    <t>Montáž vodovodného potrubia z dvojvsrtvového PE 100 SDR11/PN16 zváraných natupo D 50x4,6 mm</t>
  </si>
  <si>
    <t>428943608</t>
  </si>
  <si>
    <t>2861302810</t>
  </si>
  <si>
    <t>Rúra HDPE na vodu PE 100, PN 16, SDR 11, d 50x4,6 mm, dĺ. 100 m, WAVIN</t>
  </si>
  <si>
    <t>-1103796915</t>
  </si>
  <si>
    <t>2865302480</t>
  </si>
  <si>
    <t>Koleno 90° na tupo PE 100, na vodu, plyn a kanalizáciu, SDR 11 L d 50 mm, WAVIN</t>
  </si>
  <si>
    <t>1134569736</t>
  </si>
  <si>
    <t>3410203400</t>
  </si>
  <si>
    <t>Kábel silový hliníkový AYKY 2Ax04</t>
  </si>
  <si>
    <t>25417833</t>
  </si>
  <si>
    <t>891181111</t>
  </si>
  <si>
    <t>Montáž vodovodného posúvača v otvorenom výkope s osadením zemnej súpravy (bez poklopov) DN 40</t>
  </si>
  <si>
    <t>-2049799093</t>
  </si>
  <si>
    <t>4222520214</t>
  </si>
  <si>
    <t>Posúvač pre domové prípojky 1/2"-20, PN 16 na vodu, HAWLE</t>
  </si>
  <si>
    <t>-472541865</t>
  </si>
  <si>
    <t>4229124000</t>
  </si>
  <si>
    <t>MONTAŽNA SÚPRAVA DN 40, (1,30 -1,80 m), č.9500</t>
  </si>
  <si>
    <t>Kus</t>
  </si>
  <si>
    <t>-67249710</t>
  </si>
  <si>
    <t>891319111</t>
  </si>
  <si>
    <t>Montáž navrtávacieho pásu s ventilom Jt 1 MPa na potr. z rúr liat., oceľ., plast., DN 150</t>
  </si>
  <si>
    <t>506018770</t>
  </si>
  <si>
    <t>4227531015</t>
  </si>
  <si>
    <t xml:space="preserve">Navrtávaci pás uzáverový DN 150-6/4" na vodu, HAWLE </t>
  </si>
  <si>
    <t>-391813377</t>
  </si>
  <si>
    <t>899401112</t>
  </si>
  <si>
    <t>Osadenie poklopu liatinového posúvačového</t>
  </si>
  <si>
    <t>-1869944901</t>
  </si>
  <si>
    <t>4229135200</t>
  </si>
  <si>
    <t>ULIČNÝ POKLOP  č.1650</t>
  </si>
  <si>
    <t>-2063337754</t>
  </si>
  <si>
    <t>892372111</t>
  </si>
  <si>
    <t>Zabezpečenie koncov vodovodného potrubia pri tlakových skúškach DN do 300</t>
  </si>
  <si>
    <t>1194077677</t>
  </si>
  <si>
    <t>893222111</t>
  </si>
  <si>
    <t>Šachta armatúrna z prostého betónu so stropom z dielcov vnútor. pôdorys. plochy nad 1,50 do 2,50 m2</t>
  </si>
  <si>
    <t>-1232622853</t>
  </si>
  <si>
    <t>892241111</t>
  </si>
  <si>
    <t>Ostatné práce na rúrovom vedení, tlakové skúšky vodovodného potrubia DN do 80</t>
  </si>
  <si>
    <t>1303665109</t>
  </si>
  <si>
    <t>892233111</t>
  </si>
  <si>
    <t>Preplach a dezinfekcia vodovodného potrubia DN  do 70</t>
  </si>
  <si>
    <t>1901431442</t>
  </si>
  <si>
    <t>-1820033685</t>
  </si>
  <si>
    <t>722150205</t>
  </si>
  <si>
    <t>Potrubie z oceľ. rúrok závit.asfalt. a jutovaných bezšvík.bežných 11 353.0, 10 004.00 DN 40</t>
  </si>
  <si>
    <t>2042063165</t>
  </si>
  <si>
    <t>3199104106</t>
  </si>
  <si>
    <t>Vodárenské armatúry   ISO-rúrová spojka D50 - DN 40   Hawle s.r.o.</t>
  </si>
  <si>
    <t>-468456182</t>
  </si>
  <si>
    <t>722231046</t>
  </si>
  <si>
    <t>Montáž armatúry s dvoma závitmi</t>
  </si>
  <si>
    <t>-1692046268</t>
  </si>
  <si>
    <t>5517400730</t>
  </si>
  <si>
    <t>Armatúry a príslušenstvo     guľový kohút 6/4"s výpustom</t>
  </si>
  <si>
    <t>382627595</t>
  </si>
  <si>
    <t>5517400710</t>
  </si>
  <si>
    <t>Armatúry a príslušenstvo     guľový kohút 6/4"voda</t>
  </si>
  <si>
    <t>626986039</t>
  </si>
  <si>
    <t>-1334744720</t>
  </si>
  <si>
    <t>5511318800</t>
  </si>
  <si>
    <t>Kohút výtokový DN 15</t>
  </si>
  <si>
    <t>1144174137</t>
  </si>
  <si>
    <t>722263417</t>
  </si>
  <si>
    <t>Montáž vodomeru závit. jednovtokového suchobežného</t>
  </si>
  <si>
    <t>1986514831</t>
  </si>
  <si>
    <t>3882122800</t>
  </si>
  <si>
    <t>VODOMER M-N QN 6 (6m /h)</t>
  </si>
  <si>
    <t>-560655752</t>
  </si>
  <si>
    <t>23-M</t>
  </si>
  <si>
    <t xml:space="preserve"> Montáže potrubia</t>
  </si>
  <si>
    <t>230200017</t>
  </si>
  <si>
    <t>Montáž plynovodov D x t 108 x 4 - chranicka na vodu  - podvrtavka</t>
  </si>
  <si>
    <t>-307060707</t>
  </si>
  <si>
    <t>1413085000</t>
  </si>
  <si>
    <t>Rúrka hladká kruhová bezšvová D 108 mm, hrúbka steny 4,0mm ozn.11 353.0.</t>
  </si>
  <si>
    <t>-1413094398</t>
  </si>
  <si>
    <t>141P.C.2.v</t>
  </si>
  <si>
    <t>Manžeta na ukončenie chraničky</t>
  </si>
  <si>
    <t>-91361113</t>
  </si>
  <si>
    <t>230200118</t>
  </si>
  <si>
    <t>Nasunutie potrubnej sekcie do oceľovej chráničky DN 100</t>
  </si>
  <si>
    <t>-324526787</t>
  </si>
  <si>
    <t>04 - SO 04 - TEPLOVODNÁ PRÍPOJKA</t>
  </si>
  <si>
    <t xml:space="preserve">    1 - Zemné práce</t>
  </si>
  <si>
    <t xml:space="preserve">    8 - Rúrové vedenie</t>
  </si>
  <si>
    <t xml:space="preserve">    713 - Izolácie tepelné</t>
  </si>
  <si>
    <t xml:space="preserve">    733 - Ústredné kúrenie - rozvodné potrubie</t>
  </si>
  <si>
    <t xml:space="preserve">    734 - Ústredné kúrenie, armatúry.</t>
  </si>
  <si>
    <t xml:space="preserve">    783 - Dokončovacie práce - nátery</t>
  </si>
  <si>
    <t xml:space="preserve">    46-M - Zemné práce pri extr.mont.prácach</t>
  </si>
  <si>
    <t>Zemné práce</t>
  </si>
  <si>
    <t>Príplatok k cenám za lepivosť pri hĺbení rýh š. nad 600 do 2 000 mm zapaž. i nezapažených, s urovnaním dna v hornine 3</t>
  </si>
  <si>
    <t>174101001</t>
  </si>
  <si>
    <t>Zásyp sypaninou so zhutnením jám, šachiet, rýh, zárezov alebo okolo objektov do 100 m3</t>
  </si>
  <si>
    <t>581530000300</t>
  </si>
  <si>
    <t>Piesok technický triedený</t>
  </si>
  <si>
    <t>Rúrové vedenie</t>
  </si>
  <si>
    <t>862171101</t>
  </si>
  <si>
    <t>Montáž predizolovaného potrubia do 145 °C pre ÚK, kondenzát, horúcovod, ulož.podzemné, DN 32 mm, hr.st.2,6mm, izol. tr.A štandardná D 110mm</t>
  </si>
  <si>
    <t>141150000300</t>
  </si>
  <si>
    <t>Rúra oceľová predizolovaná A štandardná DN 32 pre ústredné kúrenie, d 42,4 mm, hr. steny 2,6 mm, dĺ. 6 m, priemer s izoláciou 110 mm, plášť HDPE,  s tvarovkami a príslušenstvom</t>
  </si>
  <si>
    <t>141150000300.1</t>
  </si>
  <si>
    <t>Doprava predizolovaných komponentov na stavenisko</t>
  </si>
  <si>
    <t>962042321</t>
  </si>
  <si>
    <t>Búranie muriva alebo vybúranie otvorov plochy nad 4 m2 z betónu prostého nadzákladného,  -2,20000t</t>
  </si>
  <si>
    <t>965022121</t>
  </si>
  <si>
    <t>Búranie betónových podláh</t>
  </si>
  <si>
    <t>Izolácie tepelné</t>
  </si>
  <si>
    <t>713482142</t>
  </si>
  <si>
    <t>Montáž trubíc kamennej vlny</t>
  </si>
  <si>
    <t>2837741403</t>
  </si>
  <si>
    <t>Tep. izol. z kamennej vlny hr. 4cm s povrchovou úpravou AL-fóliou DN32</t>
  </si>
  <si>
    <t>733</t>
  </si>
  <si>
    <t>Ústredné kúrenie - rozvodné potrubie</t>
  </si>
  <si>
    <t>733110808</t>
  </si>
  <si>
    <t>Demontáž potrubia z oceľových rúrok závitových nad 32 do DN 50,  -0,00532t</t>
  </si>
  <si>
    <t>733111103</t>
  </si>
  <si>
    <t>Potrubie z rúrok závitových oceľových bezšvových bežných nízkotlakových DN 15</t>
  </si>
  <si>
    <t>733111106</t>
  </si>
  <si>
    <t>Potrubie z rúrok závitových oceľových bezšvových bežných nízkotlakových DN 32</t>
  </si>
  <si>
    <t>733190107</t>
  </si>
  <si>
    <t>Tlaková skúška potrubia z oceľových rúrok závitových</t>
  </si>
  <si>
    <t>998733101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</si>
  <si>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</si>
  <si>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</si>
  <si>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</si>
  <si>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</si>
  <si>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</si>
  <si>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3830002826028</t>
  </si>
  <si>
    <t>Guľ. kohút závitový  PN16 - DN15</t>
  </si>
  <si>
    <t>734261223</t>
  </si>
  <si>
    <t>Závitový medzikus Ve 4300 - priamy G 1/2 s prevlečnou maticou</t>
  </si>
  <si>
    <t>Dokončovacie práce - nátery</t>
  </si>
  <si>
    <t>783424340</t>
  </si>
  <si>
    <t>Nátery kov.potrubia do DN 50 mm dvojnás. 1x email a základný náter</t>
  </si>
  <si>
    <t>Zemné práce pri extr.mont.prácach</t>
  </si>
  <si>
    <t>283230008000</t>
  </si>
  <si>
    <t>Výstražná fóla PVC šírky 22cm, farba červená</t>
  </si>
  <si>
    <t>05 - SO 05 - TELEKOMUNIKAČNÁ PRÍPOJKA</t>
  </si>
  <si>
    <t>zaustenie zemných prívodov do trubky vč. úpravy šachty</t>
  </si>
  <si>
    <t>- úprava optických vedení, uloženie vyformovanie</t>
  </si>
  <si>
    <t>zváranie optických vedení v optickej kazete</t>
  </si>
  <si>
    <t>uloženie optického kábla</t>
  </si>
  <si>
    <t>- príprava vlákien na zváranie</t>
  </si>
  <si>
    <t>- montáž optickej kazety 12P</t>
  </si>
  <si>
    <t>- montáž SFP modulu</t>
  </si>
  <si>
    <t>- montáž patch kábla optického</t>
  </si>
  <si>
    <t>- Meranie a odskušanie kabeláže</t>
  </si>
  <si>
    <t>- zakreslenie porealizačného stavu</t>
  </si>
  <si>
    <t>Montaz - kazeta opticka</t>
  </si>
  <si>
    <t>Montaz - ukoncenie vlakien v optickej kazete</t>
  </si>
  <si>
    <t>Montaz - zvaranie optickeho kabla</t>
  </si>
  <si>
    <t>Zvaranie optickeho kabla</t>
  </si>
  <si>
    <t>2.4</t>
  </si>
  <si>
    <t>Meranie funkcnosti optickej trasy a utlmov</t>
  </si>
  <si>
    <t>2.5</t>
  </si>
  <si>
    <t>Zafuknutie mikrotrubicky</t>
  </si>
  <si>
    <t>2.6</t>
  </si>
  <si>
    <t>Montaz - zafuknutie optického kabla</t>
  </si>
  <si>
    <t>Kabel opticky KDP SM 9/125 VLAKNO ( CT-12 singlemode)</t>
  </si>
  <si>
    <t>Mikrotrubicka MT 10/8</t>
  </si>
  <si>
    <t>MT Spojka opticka 10/8</t>
  </si>
  <si>
    <t>Oznacovaci marker telekomun.</t>
  </si>
  <si>
    <t>Paska Bandimex</t>
  </si>
  <si>
    <t>Podruzny material</t>
  </si>
  <si>
    <t>optický pigtail SC/PC, SM, 1m, 9/125, 0.9mm</t>
  </si>
  <si>
    <t>optický adaptér SC/PC, simplex, SM</t>
  </si>
  <si>
    <t>optický kábel 24-vlákno, 9/125, pre prepoj do hlavného dátomvého</t>
  </si>
  <si>
    <t>Optický duplex patch kábel 9/125, LC/SC,</t>
  </si>
  <si>
    <t>Oticka kazeta</t>
  </si>
  <si>
    <t>06 - SO 06 - ODBERNÉ ELEKTRICKÉ ZARIADENIE</t>
  </si>
  <si>
    <t>210100003</t>
  </si>
  <si>
    <t>Ukončenie vodičov v rozvádzač. vrátane zapojenia a vodičovej koncovky do 16 mm2</t>
  </si>
  <si>
    <t>210120101</t>
  </si>
  <si>
    <t>Poistkový náboj vrátane montáže do 60 A vrátane styč. krúžku</t>
  </si>
  <si>
    <t>210810452</t>
  </si>
  <si>
    <t>Silový kábel 750 - 1000 V /mm2/ voľne uložený CYKO 750 V 4x16</t>
  </si>
  <si>
    <t>ODBORNA PREHLIADKA A SKUSKA</t>
  </si>
  <si>
    <t>KABEL CYKY-J 4x16</t>
  </si>
  <si>
    <t>POISTKOVA PATRONA PH1 gG, 40A</t>
  </si>
  <si>
    <t>FOLIA VYSTRAZNA, SIRKA 22 cm</t>
  </si>
  <si>
    <t>KABLOVA SPOJKA 16+montaz</t>
  </si>
  <si>
    <t>PODRUZNY MATERIAL</t>
  </si>
  <si>
    <t>460490012</t>
  </si>
  <si>
    <t>Rozvinutie a uloženie výstražnej fólie z PVC do ryhy, šírka 33 cm</t>
  </si>
  <si>
    <t>07 - SO 07 - PRELOŽKA OPTICKÝCH KÁBLOV</t>
  </si>
  <si>
    <t xml:space="preserve">      1 - ODPOJENIE A DEMONTAZ JESTVUJUCEHO R-DAT A PRISLUSENSTVA</t>
  </si>
  <si>
    <t xml:space="preserve">      D1 - MONTAZ A NAPOJENIE ROZVADZACA OPTIKY RO</t>
  </si>
  <si>
    <t xml:space="preserve">      D2 - MONTAZ NOVEHO STOJANOVEHO DATOVEHO ROZVADZACY A PRISLUSENSTVA</t>
  </si>
  <si>
    <t>ODPOJENIE A DEMONTAZ JESTVUJUCEHO R-DAT A PRISLUSENSTVA</t>
  </si>
  <si>
    <t>Demontaz optickej vane 24P s ukoncenim vlakien</t>
  </si>
  <si>
    <t>Demontaz optickej kazety 12P s ukoncením vlakien</t>
  </si>
  <si>
    <t>Odpojenie a demontaz optickeho prevodnika kamier</t>
  </si>
  <si>
    <t>Odpojenie a demontaz switcha</t>
  </si>
  <si>
    <t>Odpojenie a demontaz NVR</t>
  </si>
  <si>
    <t>Odpojenie a demontaz Routera</t>
  </si>
  <si>
    <t>Odpojenie a demontaz vyzbroje Rack-u, polic srziakov</t>
  </si>
  <si>
    <t>Odpojenie a demontaz napajania 230V racku</t>
  </si>
  <si>
    <t>Demontaz nástenného rozvadzaca, racku</t>
  </si>
  <si>
    <t>MONTAZ A NAPOJENIE ROZVADZACA OPTIKY RO</t>
  </si>
  <si>
    <t>Vonkajsi opticky rozvadzac kovový 48xSC IP 64</t>
  </si>
  <si>
    <t>Montaz a osadenie vyzbroje rozvadzaca</t>
  </si>
  <si>
    <t>Montaz a osadenie rozvadzaca na budovu</t>
  </si>
  <si>
    <t>Pancierova trubka 6240 ZN F 40mm 34,4mm</t>
  </si>
  <si>
    <t>Uchytka trubky</t>
  </si>
  <si>
    <t>Montazny a spojovaci material</t>
  </si>
  <si>
    <t>Montaz trubky vc. uchytov</t>
  </si>
  <si>
    <t>Zaustenie zemnych privodov do trubky vc. upravy sachty</t>
  </si>
  <si>
    <t>Uprava optických vedení, ulozenie, vyformovanie</t>
  </si>
  <si>
    <t>Zvaranie optickych vedeni v RO</t>
  </si>
  <si>
    <t>Opticky pigtail SC/PC, SM, 1m, 9/125, 0,9mm</t>
  </si>
  <si>
    <t>Opticky adapter SC/PC, SIMPLEX, SM</t>
  </si>
  <si>
    <t>Opticky kabel 24-vlakno, 9/125</t>
  </si>
  <si>
    <t>Ulozenie optickeho kabla</t>
  </si>
  <si>
    <t>Priprava vlakien na zvaranie</t>
  </si>
  <si>
    <t>MONTAZ NOVEHO STOJANOVEHO DATOVEHO ROZVADZACY A PRISLUSENSTVA</t>
  </si>
  <si>
    <t>Stojanovy skrinovy rozvadzac 42U/600x1000</t>
  </si>
  <si>
    <t>Horna ventilacna jednotka</t>
  </si>
  <si>
    <t>Montazny ramikventilacnej jednotky</t>
  </si>
  <si>
    <t>19" rozvodny panel 8x230V/10A</t>
  </si>
  <si>
    <t>Prislusenstvo pre rack</t>
  </si>
  <si>
    <t>19" DRZIAK DRZIAK PATCH KABLOV, 1U</t>
  </si>
  <si>
    <t>Montaz a zlozenie rozvadzaca</t>
  </si>
  <si>
    <t>Montaz ventilacnej jednotky</t>
  </si>
  <si>
    <t>Pripojenie R-DAT k el. sieti</t>
  </si>
  <si>
    <t>Montaz rozvodneho panelu s prep. ochranou</t>
  </si>
  <si>
    <t>MMontaz police do rozvadzaca so zadnymi podperami</t>
  </si>
  <si>
    <t>Montaz optickej vane vc. vyzbroje</t>
  </si>
  <si>
    <t>Montaz optickej kazety 12P</t>
  </si>
  <si>
    <t>Zvaranie optickych vedeni v R-DAT</t>
  </si>
  <si>
    <t>Montaz a napojenie switcha</t>
  </si>
  <si>
    <t>Montaz a napojenie NVR</t>
  </si>
  <si>
    <t>Montaz a napojenie optickeho prevodnika kamier</t>
  </si>
  <si>
    <t>Montaz a napojenie Routera</t>
  </si>
  <si>
    <t>Montaz patch kabla optickeho</t>
  </si>
  <si>
    <t>Usporiadanie kablov v rozvadzaci</t>
  </si>
  <si>
    <t>Montaz patch kabla FTP</t>
  </si>
  <si>
    <t>Meranie a odskusanie kabelaze</t>
  </si>
  <si>
    <t>Ozivenie systemu, pripojenie na siet MsU</t>
  </si>
  <si>
    <t>Revizna sprava+odovzdavacie protokoly</t>
  </si>
  <si>
    <t>B - OPATRENIE NA ZVÝŠENIE ENERGETICKEJ HOSPODÁRNOSTI BUDOV</t>
  </si>
  <si>
    <t>02 - SO 01  - ZOS a DS (VLASTNÝ OBJEKT)</t>
  </si>
  <si>
    <t xml:space="preserve">01.01b - ASR </t>
  </si>
  <si>
    <t>Odstránenie krytu v ploche do 200 m2 z betónu prostého, hr. vrstvy do 150 mm,  -0,22500t</t>
  </si>
  <si>
    <t>1469481380</t>
  </si>
  <si>
    <t>113107141</t>
  </si>
  <si>
    <t>Odstránenie krytuv ploche do 200 m2 asfaltového, hr. vrstvy do 50 mm,  -0,09800t</t>
  </si>
  <si>
    <t>-1181166259</t>
  </si>
  <si>
    <t>131211101</t>
  </si>
  <si>
    <t>Hĺbenie jám a rýh v  hornine tr.3 súdržných - ručným náradím</t>
  </si>
  <si>
    <t>1384644420</t>
  </si>
  <si>
    <t>131211119</t>
  </si>
  <si>
    <t>Príplatok za lepivosť pri hĺbení jám ručným náradím v hornine tr. 3</t>
  </si>
  <si>
    <t>-840686088</t>
  </si>
  <si>
    <t>Vodorovné premiestnenie výkopku z horniny 1-4 nad 20-50m</t>
  </si>
  <si>
    <t>593617337</t>
  </si>
  <si>
    <t>Vodorovné premiestnenie výkopku po spevnenej ceste z horniny tr.1-4, do 100 m3 na vzdialenosť do 3000 m</t>
  </si>
  <si>
    <t>2116103276</t>
  </si>
  <si>
    <t>162501105</t>
  </si>
  <si>
    <t>Vodorovné premiestnenie výkopku po spevnenej ceste z horniny tr.1-4, do 100 m3, príplatok k cene za každých ďalšich a začatých 1000 m</t>
  </si>
  <si>
    <t>935305913</t>
  </si>
  <si>
    <t>167101100</t>
  </si>
  <si>
    <t>Nakladanie výkopku tr.1-4 ručne</t>
  </si>
  <si>
    <t>1029617726</t>
  </si>
  <si>
    <t>171209002</t>
  </si>
  <si>
    <t>Poplatok za skladovanie - zemina a kamenivo (17 05) ostatné</t>
  </si>
  <si>
    <t>60432683</t>
  </si>
  <si>
    <t>581110111</t>
  </si>
  <si>
    <t>Kryt cementobetónový cestných komunikácií - okapový chodník hr. 100 mm vč. dilatacií</t>
  </si>
  <si>
    <t>957418431</t>
  </si>
  <si>
    <t>622422111</t>
  </si>
  <si>
    <t>Oprava vonkajších omietok vápenných a vápenocem. stupeň členitosti Ia II -10% hladkých</t>
  </si>
  <si>
    <t>-1919498866</t>
  </si>
  <si>
    <t>622460121</t>
  </si>
  <si>
    <t>Príprava vonkajšieho podkladu stien penetráciou základnou pod fasádne omietky</t>
  </si>
  <si>
    <t>-752983592</t>
  </si>
  <si>
    <t>622460122</t>
  </si>
  <si>
    <t>Príprava vonkajšieho podkladu stien penetráciou hĺbkovou</t>
  </si>
  <si>
    <t>958505752</t>
  </si>
  <si>
    <t>622464232</t>
  </si>
  <si>
    <t>Vonkajšia omietka podhľadov a stien tenkovrstvová, silikónová</t>
  </si>
  <si>
    <t>-86308679</t>
  </si>
  <si>
    <t>622464310</t>
  </si>
  <si>
    <t>Vonkajšia omietka stien mozaiková soklová</t>
  </si>
  <si>
    <t>538635941</t>
  </si>
  <si>
    <t>622481119</t>
  </si>
  <si>
    <t>Potiahnutie vonkajších podhľadov a stien sklotextílnou mriežkou s celoplošným prilepením (vč. profilov, soklových, rohových, parapetných, nadokenných, APU líšt a pod.)</t>
  </si>
  <si>
    <t>616486921</t>
  </si>
  <si>
    <t>625259376</t>
  </si>
  <si>
    <t>Kontaktný zatepľovací systém z XPS hr. 120 mm, zatĺkacie kotvy</t>
  </si>
  <si>
    <t>-1137958146</t>
  </si>
  <si>
    <t>625259392</t>
  </si>
  <si>
    <t>Kontaktný zatepľovací systém ostenia z XPS hr. 20-30 mm</t>
  </si>
  <si>
    <t>1471447898</t>
  </si>
  <si>
    <t>625259431</t>
  </si>
  <si>
    <t>Kontaktný zatepľovací systém z minerálnej vlny hr. 20-30 mm, šambrány a podhľad</t>
  </si>
  <si>
    <t>804440702</t>
  </si>
  <si>
    <t>625259440</t>
  </si>
  <si>
    <t>Kontaktný zatepľovací systém z minerálnej vlny hr. 160 mm, zatĺkacie kotvy</t>
  </si>
  <si>
    <t>1000435806</t>
  </si>
  <si>
    <t>625259442</t>
  </si>
  <si>
    <t>Kontaktný zatepľovací systém z minerálnej vlny hr. 200 mm, zatĺkacie kotvy</t>
  </si>
  <si>
    <t>356739876</t>
  </si>
  <si>
    <t>625259462</t>
  </si>
  <si>
    <t>Kontaktný zatepľovací systém ostenia z minerálnej vlny hr. 20-30 mm</t>
  </si>
  <si>
    <t>-760767722</t>
  </si>
  <si>
    <t>916531111</t>
  </si>
  <si>
    <t>Osadenie záhonového alebo parkového obrubníka betón., do lôžka z bet. pros. tr. C 12/15 bez bočnej opory</t>
  </si>
  <si>
    <t>-1172199711</t>
  </si>
  <si>
    <t>592170001800</t>
  </si>
  <si>
    <t>Obrubník parkový</t>
  </si>
  <si>
    <t>1448257377</t>
  </si>
  <si>
    <t>941941031</t>
  </si>
  <si>
    <t>Montáž lešenia ľahkého pracovného radového s podlahami šírky od 0,80 do 1,00 m, výšky do 10 m</t>
  </si>
  <si>
    <t>1487058483</t>
  </si>
  <si>
    <t>941941191</t>
  </si>
  <si>
    <t>Príplatok za prvý a každý ďalší i začatý mesiac použitia lešenia ľahkého pracovného radového s podlahami šírky od 0,80 do 1,00 m, výšky do 10 m</t>
  </si>
  <si>
    <t>487832064</t>
  </si>
  <si>
    <t>941941831</t>
  </si>
  <si>
    <t>Demontáž lešenia ľahkého pracovného radového s podlahami šírky nad 0,80 do 1,00 m, výšky do 10 m</t>
  </si>
  <si>
    <t>620004006</t>
  </si>
  <si>
    <t>952903013</t>
  </si>
  <si>
    <t>Čistenie fasád tlakovou vodou od prachu, usadenín a pavučín a pod. z lešenia</t>
  </si>
  <si>
    <t>717310661</t>
  </si>
  <si>
    <t>966032911</t>
  </si>
  <si>
    <t>Odsekanie ríms podokenných alebo nadokenných alebo predsadených nad líce muriva,  -0,02000t</t>
  </si>
  <si>
    <t>-511634958</t>
  </si>
  <si>
    <t>968061115</t>
  </si>
  <si>
    <t>Demontáž okien drevených, 1 bm obvodu - 0,008t</t>
  </si>
  <si>
    <t>1724410464</t>
  </si>
  <si>
    <t>968061116</t>
  </si>
  <si>
    <t>Demontáž dverí drevených vchodových, 1 bm obvodu - 0,012t</t>
  </si>
  <si>
    <t>875993122</t>
  </si>
  <si>
    <t>968072876</t>
  </si>
  <si>
    <t>Vybúranie a vybratie mreží plochy nad 2 m2,  -0,00200t</t>
  </si>
  <si>
    <t>-773216176</t>
  </si>
  <si>
    <t>978015221</t>
  </si>
  <si>
    <t>Otlčenie omietok vonkajších priečelí jednoduchých, s očistením muriva, v rozsahu do 10 %,  -0,00500t</t>
  </si>
  <si>
    <t>-1827020005</t>
  </si>
  <si>
    <t>713111121</t>
  </si>
  <si>
    <t>Montáž tepelnej izolácie stropov rovných minerálnou vlnou, spodkom s úpravou viazacím drôtom, dvojvrstvová</t>
  </si>
  <si>
    <t>-1175827963</t>
  </si>
  <si>
    <t>631640001300</t>
  </si>
  <si>
    <t>Tepelná izolácia hr. 160 mm z minerálnej vlny vhodná pre šikmé strechy, podkrovia, stropy a ľahké podlahy</t>
  </si>
  <si>
    <t>120895427</t>
  </si>
  <si>
    <t>713111125</t>
  </si>
  <si>
    <t>Montáž tepelnej izolácie stropov rovných minerálnou vlnou, spodkom prilepením a kotvením</t>
  </si>
  <si>
    <t>-1456329097</t>
  </si>
  <si>
    <t>631440010300</t>
  </si>
  <si>
    <t>Doska hr. 120 mm z minerálnej vlny</t>
  </si>
  <si>
    <t>653179898</t>
  </si>
  <si>
    <t>713131142</t>
  </si>
  <si>
    <t>Montáž parotesnej fólie na stropy</t>
  </si>
  <si>
    <t>1864668525</t>
  </si>
  <si>
    <t>283230007100</t>
  </si>
  <si>
    <t>Parotesné zábrany pre stropy</t>
  </si>
  <si>
    <t>581814778</t>
  </si>
  <si>
    <t>998713102</t>
  </si>
  <si>
    <t>Presun hmôt pre izolácie tepelné v objektoch výšky nad 6 m do 12 m</t>
  </si>
  <si>
    <t>-1674521351</t>
  </si>
  <si>
    <t>763138221</t>
  </si>
  <si>
    <t>Podhľad SDK RF 12.5 mm závesný, dvojúrovňová oceľová podkonštrukcia CD</t>
  </si>
  <si>
    <t>-901648544</t>
  </si>
  <si>
    <t>763138223</t>
  </si>
  <si>
    <t>Podhľad SDK RFI 12.5 mm závesný, dvojúrovňová oceľová podkonštrukcia CD</t>
  </si>
  <si>
    <t>-1276128090</t>
  </si>
  <si>
    <t>611410005400</t>
  </si>
  <si>
    <t>Plastové okno jednokrídlové OS 900x800 mm izolačné trojsklo, rozširovací profil do nadpražia 100 mm - O01</t>
  </si>
  <si>
    <t>317123525</t>
  </si>
  <si>
    <t>611410005401</t>
  </si>
  <si>
    <t>Al okno jednokrídlové OS 900x800 mm izolačné trojsklo, rozširovací profil do nadpražia 100 mm (PO EI30/D1) - O01</t>
  </si>
  <si>
    <t>-1222610937</t>
  </si>
  <si>
    <t>611410005402</t>
  </si>
  <si>
    <t>-50280363</t>
  </si>
  <si>
    <t>611410005403</t>
  </si>
  <si>
    <t>Plastové okno jednokrídlové OS 1150x1150 mm izolačné trojsklo - O02</t>
  </si>
  <si>
    <t>-1106545425</t>
  </si>
  <si>
    <t>611410005404</t>
  </si>
  <si>
    <t>Plastové okno jednokrídlové O 1200x900 mm izolačné trojsklo - O03</t>
  </si>
  <si>
    <t>-1818416540</t>
  </si>
  <si>
    <t>611410005406</t>
  </si>
  <si>
    <t>Plastové okno dvojkrídlové O+OS 1300x2000 mm izolačné trojsklo, rozširovací profil do nadpražia 100 mm - O05</t>
  </si>
  <si>
    <t>819409686</t>
  </si>
  <si>
    <t>611410005407</t>
  </si>
  <si>
    <t>1188280511</t>
  </si>
  <si>
    <t>611410005408</t>
  </si>
  <si>
    <t>Plastové okno jednokrídlové OS 1350x1450 mm izolačné trojsklo, rozširovací profil do nadpražia 100 mm - O06</t>
  </si>
  <si>
    <t>873367022</t>
  </si>
  <si>
    <t>611410005409</t>
  </si>
  <si>
    <t>Plastové okno dvojkrídlové O+OS 1430x1800 mm izolačné trojsklo - O07</t>
  </si>
  <si>
    <t>655139180</t>
  </si>
  <si>
    <t>611410005410</t>
  </si>
  <si>
    <t>Plastové okno deväťjkrídlové 6xO+3xOS 2750x3550 mm izolačné trojsklo - O08</t>
  </si>
  <si>
    <t>1233843067</t>
  </si>
  <si>
    <t>611410005411</t>
  </si>
  <si>
    <t>Plastové okno jednokrídlové OS 600x900 mm izolačné trojsklo - O09</t>
  </si>
  <si>
    <t>1520332270</t>
  </si>
  <si>
    <t>611830001300</t>
  </si>
  <si>
    <t>Dvere vonkajšie plastové atyp. bezpečnostné jednokrídlové + bočný svetlík - 1375x2075 mm - D01</t>
  </si>
  <si>
    <t>64211966</t>
  </si>
  <si>
    <t>611830001301</t>
  </si>
  <si>
    <t>Dvere vonkajšie plastové atyp. bezpečnostné dvojkrídlové + nadsvetlík - 1500x2520 mm - D02</t>
  </si>
  <si>
    <t>1337551290</t>
  </si>
  <si>
    <t>611830001302</t>
  </si>
  <si>
    <t>Dvere vonkajšie plastové atyp. bezpečnostné dvojkrídlové + nadsvetlík - 1550x2550 mm - D03</t>
  </si>
  <si>
    <t>-615819133</t>
  </si>
  <si>
    <t>766694141</t>
  </si>
  <si>
    <t>Montáž parapetnej dosky plastovej šírky do 300 mm, dĺžky do 1000 mm</t>
  </si>
  <si>
    <t>-763290326</t>
  </si>
  <si>
    <t>766694144</t>
  </si>
  <si>
    <t>Montáž parapetnej dosky plastovej šírky do 300 mm, dĺžky nad 2600 mm</t>
  </si>
  <si>
    <t>-1088944532</t>
  </si>
  <si>
    <t>766694980</t>
  </si>
  <si>
    <t>Demontáž parapetnej dosky drevenej šírky do 300 mm, dĺžky do 1600 mm, -0,003t</t>
  </si>
  <si>
    <t>637898366</t>
  </si>
  <si>
    <t>766694981</t>
  </si>
  <si>
    <t>Demontáž parapetnej dosky drevenej šírky do 300 mm, dĺžky nad 1600 mm, -0,006t</t>
  </si>
  <si>
    <t>-40265740</t>
  </si>
  <si>
    <t>767995104</t>
  </si>
  <si>
    <t xml:space="preserve">Montáž ostatných atypických kovových stavebných doplnkových konštrukcií </t>
  </si>
  <si>
    <t>687262849</t>
  </si>
  <si>
    <t>133810000100</t>
  </si>
  <si>
    <t>Oceľová konštrukcia podhľadu vč. povrchovej úpravy - OK1+OK2</t>
  </si>
  <si>
    <t>-679307101</t>
  </si>
  <si>
    <t>01.03 - ÚVK</t>
  </si>
  <si>
    <t xml:space="preserve">    732 - Ústredné kúrenie - strojovne</t>
  </si>
  <si>
    <t xml:space="preserve">    735 - Ústredné kúrenie - vykurovacie telesá</t>
  </si>
  <si>
    <t>971052341</t>
  </si>
  <si>
    <t>Vybúranie otvoru v želzobet. stropu plochy do 0,09 m2, do 300 mm,  -0,05900t</t>
  </si>
  <si>
    <t>973031324</t>
  </si>
  <si>
    <t>Vysekanie v murive z tehál kapsy plochy do 0,10 m2 pre odrezanie potrubia</t>
  </si>
  <si>
    <t>973041511</t>
  </si>
  <si>
    <t>Vysekanie otvoru 600x600mm do podlahy pre odstavenie potrubia</t>
  </si>
  <si>
    <t>979011131</t>
  </si>
  <si>
    <t>Zvislá doprava sutiny po schodoch ručne do 3,5 m</t>
  </si>
  <si>
    <t>283310025400</t>
  </si>
  <si>
    <t>Tep. izol. z kamennej vlny hr. 4cm s povrchovou úpravou AL-fóliou d28</t>
  </si>
  <si>
    <t>283310025300</t>
  </si>
  <si>
    <t>Tep. izol. z kamennej vlny hr. 4cm s povrchovou úpravou AL-fóliou d22</t>
  </si>
  <si>
    <t>732</t>
  </si>
  <si>
    <t>Ústredné kúrenie - strojovne</t>
  </si>
  <si>
    <t>732222120</t>
  </si>
  <si>
    <t>Montáž odovzdávacej stanice</t>
  </si>
  <si>
    <t>15015002</t>
  </si>
  <si>
    <t>Tlakovo závislá dom. odovzd. stanica tepla s ohrevom TÚV do 50kW</t>
  </si>
  <si>
    <t>1085008</t>
  </si>
  <si>
    <t>MaR s ekvitermickým regulátorom a WIFI prenosom pre odovzd. stanicu</t>
  </si>
  <si>
    <t>998732201</t>
  </si>
  <si>
    <t>Presun hmôt pre strojovne v objektoch výšky do 6 m</t>
  </si>
  <si>
    <t>733110806</t>
  </si>
  <si>
    <t>Demontáž potrubia z oceľových rúrok závitových nad 15 do DN 32,  -0,00320t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</si>
  <si>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</si>
  <si>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</si>
  <si>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</si>
  <si>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</si>
  <si>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</si>
  <si>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</si>
  <si>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216511</t>
  </si>
  <si>
    <t>Sada tvaroviek pre potrubie z uhlíkovej ocele</t>
  </si>
  <si>
    <t>733191111</t>
  </si>
  <si>
    <t>Manžeta priestupová pre rúrky DN 20</t>
  </si>
  <si>
    <t>733890801</t>
  </si>
  <si>
    <t>Vnútrostav. premiestnenie vybúraných hmôt rozvodov potrubia vodorovne do 100 m z obj. výš. do 6 m</t>
  </si>
  <si>
    <t>734200822</t>
  </si>
  <si>
    <t>Demontáž armatúry závitovej s dvomi závitmi nad 1/2 do G 1,  -0,00110t</t>
  </si>
  <si>
    <t>551210026500</t>
  </si>
  <si>
    <t>Ventil radiátorový priamy  1/2"</t>
  </si>
  <si>
    <t>40093</t>
  </si>
  <si>
    <t>Šrúbenie priame uzatváracie DN15</t>
  </si>
  <si>
    <t>40102</t>
  </si>
  <si>
    <t>Šrúbenie uzatváracie rohové DN15</t>
  </si>
  <si>
    <t>734209114</t>
  </si>
  <si>
    <t>Montáž závitovej armatúry s 2 závitmi G 3/4</t>
  </si>
  <si>
    <t>2920</t>
  </si>
  <si>
    <t>Kohút guľový 3/4"</t>
  </si>
  <si>
    <t>734209115</t>
  </si>
  <si>
    <t>Montáž závitovej armatúry s 2 závitmi G 1</t>
  </si>
  <si>
    <t>300697</t>
  </si>
  <si>
    <t>Kohút  guľový DN25</t>
  </si>
  <si>
    <t>734211111</t>
  </si>
  <si>
    <t>Ventil odvzdušňovací závitový vykurovacích telies do G 3/8</t>
  </si>
  <si>
    <t>734213240</t>
  </si>
  <si>
    <t>Montáž ventilu odvzdušňovacieho závitového automatického G 3/8</t>
  </si>
  <si>
    <t>551210009100</t>
  </si>
  <si>
    <t>Ventil odvzdušňovací automatický 3/8”, armatúry pre uzavreté systémy</t>
  </si>
  <si>
    <t>734223208</t>
  </si>
  <si>
    <t>Montáž termostatickej hlavice</t>
  </si>
  <si>
    <t>4848903410</t>
  </si>
  <si>
    <t>Termostatická hlavica</t>
  </si>
  <si>
    <t>734261224</t>
  </si>
  <si>
    <t>Závitový medzikus Ve 4300 - priamy G 3/4 s prevlečnou maticou</t>
  </si>
  <si>
    <t>734291113</t>
  </si>
  <si>
    <t>Ostané armatúry, kohútik plniaci a vypúšťací normy 13 7061, PN 1,0/100st. C G 1/2</t>
  </si>
  <si>
    <t>734890803</t>
  </si>
  <si>
    <t>Vnútrostaveniskové premiestnenie vybúraných hmôt armatúr do 24m</t>
  </si>
  <si>
    <t>735000911</t>
  </si>
  <si>
    <t>Vyregulovanie dvojregulačného ventilu s ručným ovládaním</t>
  </si>
  <si>
    <t>735</t>
  </si>
  <si>
    <t>Ústredné kúrenie - vykurovacie telesá</t>
  </si>
  <si>
    <t>735111810</t>
  </si>
  <si>
    <t>Demontáž radiátorov článkových,  -0,02380t</t>
  </si>
  <si>
    <t>735153300</t>
  </si>
  <si>
    <t>Príplatok k cene za odvzdušňovací ventil  s príplatkom 8 %</t>
  </si>
  <si>
    <t>735154040</t>
  </si>
  <si>
    <t>Montáž vykurovacieho telesa panelového jednoradového 600 mm/ dĺžky 400-600 mm</t>
  </si>
  <si>
    <t>1046040013</t>
  </si>
  <si>
    <t>Teleso vykurovacie doskové jednopanelové oceľové 10/ 600x400</t>
  </si>
  <si>
    <t>1046050013</t>
  </si>
  <si>
    <t>Teleso vykurovacie doskové jednopanelové oceľové 10/ 600x500</t>
  </si>
  <si>
    <t>484530048600</t>
  </si>
  <si>
    <t>Teleso vykurovacie doskové jednopanelové oceľové 10/ 600x600</t>
  </si>
  <si>
    <t>735154041</t>
  </si>
  <si>
    <t>Montáž vykurovacieho telesa panelového jednoradového 600 mm/ dĺžky 700-900 mm</t>
  </si>
  <si>
    <t>484530048800</t>
  </si>
  <si>
    <t>Teleso vykurovacie doskové jednopanelové oceľové 10/ 600x800</t>
  </si>
  <si>
    <t>735154042</t>
  </si>
  <si>
    <t>Montáž vykurovacieho telesa panelového jednoradového 600 mm/ dĺžky 1000-1200 mm</t>
  </si>
  <si>
    <t>484530050059</t>
  </si>
  <si>
    <t>Teleso vykurovacie doskové jednopanelové oceľové 11K/ 600x1000</t>
  </si>
  <si>
    <t>735154050</t>
  </si>
  <si>
    <t>Montáž vykurovacieho telesa panelového jednoradového 900 mm/ dĺžky 400-600 mm</t>
  </si>
  <si>
    <t>1049040013</t>
  </si>
  <si>
    <t>Teleso vykurovacie doskové jednopanelové oceľové 10K/ 900x400</t>
  </si>
  <si>
    <t>735154051</t>
  </si>
  <si>
    <t>Montáž vykurovacieho telesa panelového jednoradového výšky 900 mm/ dĺžky 700-900 mm</t>
  </si>
  <si>
    <t>1049080013</t>
  </si>
  <si>
    <t>Teleso vykurovacie doskové jednopanelové oceľové 10K/ 900x800</t>
  </si>
  <si>
    <t>1149072013</t>
  </si>
  <si>
    <t>Teleso vykurovacie doskové jednopanelové oceľové 11K/ 900x700</t>
  </si>
  <si>
    <t>735154140</t>
  </si>
  <si>
    <t>Montáž vykurovacieho telesa panelového dvojradového výšky 600 mm/ dĺžky 400-600 mm</t>
  </si>
  <si>
    <t>484530056400</t>
  </si>
  <si>
    <t>Teleso vykurovacie doskové dvojpanelové oceľové 21K/ 600x500</t>
  </si>
  <si>
    <t>484530056500</t>
  </si>
  <si>
    <t>Teleso vykurovacie doskové dvojpanelové oceľové 21K/ 600x600</t>
  </si>
  <si>
    <t>735154141</t>
  </si>
  <si>
    <t>Montáž vykurovacieho telesa panelového dvojradového výšky 600 mm/ dĺžky 700-900 mm</t>
  </si>
  <si>
    <t>484530056600</t>
  </si>
  <si>
    <t>Teleso vykurovacie doskové dvojpanelové oceľové 21K/ 600x700</t>
  </si>
  <si>
    <t>484530056700</t>
  </si>
  <si>
    <t>Teleso vykurovacie doskové dvojpanelové oceľové 21K/ 600x800</t>
  </si>
  <si>
    <t>735154142</t>
  </si>
  <si>
    <t>Montáž vykurovacieho telesa panelového dvojradového výšky 600 mm/ dĺžky 1000-1200 mm</t>
  </si>
  <si>
    <t>484530056900</t>
  </si>
  <si>
    <t>Teleso vykurovacie doskové dvojpanelové oceľové 21K/ 600x1000</t>
  </si>
  <si>
    <t>484530057100</t>
  </si>
  <si>
    <t>Teleso vykurovacie doskové dvojpanelové oceľové 21K/ 600x1200</t>
  </si>
  <si>
    <t>484530066300</t>
  </si>
  <si>
    <t>Teleso vykurovacie doskové dvojpanelové oceľové 22K/ 600x1200</t>
  </si>
  <si>
    <t>735154143</t>
  </si>
  <si>
    <t>Montáž vykurovacieho telesa panelového dvojradového výšky 600 mm/ dĺžky 1400-1800 mm</t>
  </si>
  <si>
    <t>484530057300</t>
  </si>
  <si>
    <t>Teleso vykurovacie doskové dvojpanelové oceľové 21K/ 600x1400</t>
  </si>
  <si>
    <t>735154150</t>
  </si>
  <si>
    <t>Montáž vykurovacieho telesa panelového dvojradového výšky 900 mm/ dĺžky 400-600 mm</t>
  </si>
  <si>
    <t>484530058200</t>
  </si>
  <si>
    <t>Teleso vykurovacie doskové dvojpanelové oceľové 21K/ 900x500</t>
  </si>
  <si>
    <t>735158110</t>
  </si>
  <si>
    <t>Vykurovacie telesá panelové, tlaková skúška telesa vodou jednoradového</t>
  </si>
  <si>
    <t>735158120</t>
  </si>
  <si>
    <t>Vykurovacie telesá panelové, tlaková skúška telesa vodou dvojradového</t>
  </si>
  <si>
    <t>998735101</t>
  </si>
  <si>
    <t>Presun hmôt pre vykurovacie telesá v objektoch výšky do 6 m</t>
  </si>
  <si>
    <t>Dvere vnútorné plastové atyp. dvojkrídlové - 1700x2020 mm - D9 (EW15/D3-C)</t>
  </si>
  <si>
    <t>Dvere vnútorné plastové atyp. dvojkrídlové - 1700x2020 mm - D10</t>
  </si>
  <si>
    <t>Dvere vnútorné plastové atyp. dvojkrídlové - 1700x2020 mm - D10* (EI15/D3-C)</t>
  </si>
  <si>
    <t>Dvere vnútorné plastové atyp. dvojkrídlové + nadsvetlík - 1750x2700 mm - D11</t>
  </si>
  <si>
    <t xml:space="preserve">Oprava oznacenia položky </t>
  </si>
  <si>
    <t>204a</t>
  </si>
  <si>
    <t>611610002913</t>
  </si>
  <si>
    <t>Dvere vnútorné jednokrídlové 600x1970 mm, povrch laminát, mechanicky odolné plné vč. kovania - D04* (EI15/D3-C)</t>
  </si>
  <si>
    <t>Dvere vnútorné jednokrídlové 600x1970 mm, povrch laminát, mechanicky odolné plné vč. kovania - D03* (EI15/D3-C)</t>
  </si>
  <si>
    <t xml:space="preserve">Dvere vnútorné jednokrídlové 600x1970 mm, povrch laminát, mechanicky odolné plné vč. kovania - D03 </t>
  </si>
  <si>
    <t>Dvere vnútorné jednokrídlové 800x1970 mm, povrch laminát, mechanicky odolné plné vč. kovania - D05*  (EI30/D3-C)</t>
  </si>
  <si>
    <t xml:space="preserve">Dvere vnútorné jednokrídlové 800x1970 mm, povrch laminát, mechanicky odolné plné vč. kovania - D05  </t>
  </si>
  <si>
    <t>Dvere vnútorné jednokrídlové 800x1970 mm, povrch laminát, mechanicky odolné plné vč. kovania - D06**(EW15/D3-C)</t>
  </si>
  <si>
    <t>Dvere vnútorné jednokrídlové 800x1970 mm, povrch laminát, mechanicky odolné plné vč. kovania - D06* (EI30/D1)</t>
  </si>
  <si>
    <t>Dvere vnútorné jednokrídlové 900x1970 mm, povrch laminát, mechanicky odolné plné vč. kovania - D07* (EW15/D3-C)</t>
  </si>
  <si>
    <t xml:space="preserve">Dvere vnútorné jednokrídlové 900x1970 mm, povrch laminát, mechanicky odolné plné vč. kovania - D07 </t>
  </si>
  <si>
    <t>Dvere vnútorné jednokrídlové 900x1970 mm, povrch laminát, mechanicky odolné plné vč. kovania - D08* (EW15/D3-C)</t>
  </si>
  <si>
    <t>Dvere vnútorné jednokrídlové 900x1970 mm, povrch laminát, mechanicky odolné plné vč. kovania  - D08</t>
  </si>
  <si>
    <t>Oprava počtu 1 ks</t>
  </si>
  <si>
    <t>Nova položky aj počtu 2 ks</t>
  </si>
  <si>
    <t>Oprava označ položky aj počtu 2 ks</t>
  </si>
  <si>
    <t>Oprava označ položky aj počtu 9 ks</t>
  </si>
  <si>
    <t>Oprava oznac položky</t>
  </si>
  <si>
    <t>Oprava oznac polozky</t>
  </si>
  <si>
    <t>Oprava počtu -2 ks</t>
  </si>
  <si>
    <t>Ľahká deliaca laminátová sanitárna stena WC kabín vrátane dvoch dverí 600/1970</t>
  </si>
  <si>
    <t>Oprava popis</t>
  </si>
  <si>
    <t>Al okno dvojkrídlové O+OS 1300x2000 mm izolačné trojsklo, rozširovací profil do nadpražia 100 mm (PO EI/D1) - O05*</t>
  </si>
  <si>
    <t>Al okno jednokrídlové OS 900x800 mm izolačné trojsklo, rozširovací profil do nadpražia 100 mm (PO REI30) - O01*</t>
  </si>
  <si>
    <t>Oprava pocet 3ks</t>
  </si>
  <si>
    <t>Položka navyše 0 ks</t>
  </si>
  <si>
    <t>Oprava označenia</t>
  </si>
  <si>
    <t>Oprava oznacenia</t>
  </si>
  <si>
    <t>Oprava pocet 41ks</t>
  </si>
  <si>
    <t>Dvere vnútorné jednokrídlové 900x1970 mm, povrch laminát, mechanicky odolné plné vč. kovania - D08** (EI30/D3-C)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</si>
</sst>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i/>
      <sz val="8"/>
      <color theme="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6" borderId="22" xfId="0" applyFont="1" applyFill="1" applyBorder="1" applyAlignment="1" applyProtection="1">
      <alignment horizontal="left" vertical="center" wrapText="1"/>
      <protection locked="0"/>
    </xf>
    <xf numFmtId="0" fontId="33" fillId="6" borderId="3" xfId="0" applyFont="1" applyFill="1" applyBorder="1" applyAlignment="1">
      <alignment vertical="center"/>
    </xf>
    <xf numFmtId="49" fontId="32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center" vertical="center" wrapText="1"/>
      <protection locked="0"/>
    </xf>
    <xf numFmtId="167" fontId="32" fillId="6" borderId="22" xfId="0" applyNumberFormat="1" applyFont="1" applyFill="1" applyBorder="1" applyAlignment="1" applyProtection="1">
      <alignment vertical="center"/>
      <protection locked="0"/>
    </xf>
    <xf numFmtId="0" fontId="32" fillId="6" borderId="14" xfId="0" applyFont="1" applyFill="1" applyBorder="1" applyAlignment="1" applyProtection="1">
      <alignment horizontal="left" vertical="center"/>
      <protection locked="0"/>
    </xf>
    <xf numFmtId="0" fontId="3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166" fontId="20" fillId="6" borderId="0" xfId="0" applyNumberFormat="1" applyFont="1" applyFill="1" applyBorder="1" applyAlignment="1">
      <alignment vertical="center"/>
    </xf>
    <xf numFmtId="166" fontId="20" fillId="6" borderId="15" xfId="0" applyNumberFormat="1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49" fontId="1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0" fontId="0" fillId="6" borderId="3" xfId="0" applyFont="1" applyFill="1" applyBorder="1" applyAlignment="1">
      <alignment vertical="center"/>
    </xf>
    <xf numFmtId="0" fontId="32" fillId="6" borderId="22" xfId="0" applyFont="1" applyFill="1" applyBorder="1" applyAlignment="1" applyProtection="1">
      <alignment horizontal="center" vertical="center"/>
      <protection locked="0"/>
    </xf>
    <xf numFmtId="49" fontId="32" fillId="6" borderId="22" xfId="0" applyNumberFormat="1" applyFont="1" applyFill="1" applyBorder="1" applyAlignment="1" applyProtection="1">
      <alignment horizontal="left" vertical="center" wrapText="1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35" fillId="6" borderId="3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opLeftCell="A94" workbookViewId="0">
      <selection activeCell="E14" sqref="E14:AJ14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33" width="2.5703125" customWidth="1"/>
    <col min="34" max="34" width="3.42578125" customWidth="1"/>
    <col min="35" max="35" width="31.5703125" customWidth="1"/>
    <col min="36" max="37" width="2.42578125" customWidth="1"/>
    <col min="38" max="38" width="8.42578125" customWidth="1"/>
    <col min="39" max="39" width="3.42578125" customWidth="1"/>
    <col min="40" max="40" width="13.42578125" customWidth="1"/>
    <col min="41" max="41" width="7.42578125" customWidth="1"/>
    <col min="42" max="42" width="4.140625" customWidth="1"/>
    <col min="43" max="43" width="15.5703125" hidden="1" customWidth="1"/>
    <col min="44" max="44" width="13.5703125" customWidth="1"/>
    <col min="45" max="47" width="25.85546875" hidden="1" customWidth="1"/>
    <col min="48" max="49" width="21.5703125" hidden="1" customWidth="1"/>
    <col min="50" max="51" width="25" hidden="1" customWidth="1"/>
    <col min="52" max="52" width="21.5703125" hidden="1" customWidth="1"/>
    <col min="53" max="53" width="19.140625" hidden="1" customWidth="1"/>
    <col min="54" max="54" width="25" hidden="1" customWidth="1"/>
    <col min="55" max="55" width="21.5703125" hidden="1" customWidth="1"/>
    <col min="56" max="56" width="19.140625" hidden="1" customWidth="1"/>
    <col min="57" max="57" width="66.42578125" customWidth="1"/>
    <col min="71" max="91" width="9.42578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>
      <c r="AR2" s="212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3" t="s">
        <v>6</v>
      </c>
      <c r="BT2" s="13" t="s">
        <v>7</v>
      </c>
    </row>
    <row r="3" spans="1:74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.0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26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16"/>
      <c r="BE5" s="214" t="s">
        <v>14</v>
      </c>
      <c r="BS5" s="13" t="s">
        <v>6</v>
      </c>
    </row>
    <row r="6" spans="1:74" ht="37.049999999999997" customHeight="1">
      <c r="B6" s="16"/>
      <c r="D6" s="22" t="s">
        <v>15</v>
      </c>
      <c r="K6" s="227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16"/>
      <c r="BE6" s="215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15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55">
        <v>44322</v>
      </c>
      <c r="AR8" s="16"/>
      <c r="BE8" s="215"/>
      <c r="BS8" s="13" t="s">
        <v>6</v>
      </c>
    </row>
    <row r="9" spans="1:74" ht="14.55" customHeight="1">
      <c r="B9" s="16"/>
      <c r="AR9" s="16"/>
      <c r="BE9" s="215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15"/>
      <c r="BS10" s="13" t="s">
        <v>6</v>
      </c>
    </row>
    <row r="11" spans="1:74" ht="18.45" customHeight="1">
      <c r="B11" s="16"/>
      <c r="E11" s="21" t="s">
        <v>24</v>
      </c>
      <c r="AK11" s="23" t="s">
        <v>25</v>
      </c>
      <c r="AN11" s="21" t="s">
        <v>1</v>
      </c>
      <c r="AR11" s="16"/>
      <c r="BE11" s="215"/>
      <c r="BS11" s="13" t="s">
        <v>6</v>
      </c>
    </row>
    <row r="12" spans="1:74" ht="7.05" customHeight="1">
      <c r="B12" s="16"/>
      <c r="AR12" s="16"/>
      <c r="BE12" s="215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15"/>
      <c r="BS13" s="13" t="s">
        <v>6</v>
      </c>
    </row>
    <row r="14" spans="1:74" ht="13.2">
      <c r="B14" s="16"/>
      <c r="E14" s="228" t="s">
        <v>27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3" t="s">
        <v>25</v>
      </c>
      <c r="AN14" s="25" t="s">
        <v>27</v>
      </c>
      <c r="AR14" s="16"/>
      <c r="BE14" s="215"/>
      <c r="BS14" s="13" t="s">
        <v>6</v>
      </c>
    </row>
    <row r="15" spans="1:74" ht="7.05" customHeight="1">
      <c r="B15" s="16"/>
      <c r="AR15" s="16"/>
      <c r="BE15" s="215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15"/>
      <c r="BS16" s="13" t="s">
        <v>3</v>
      </c>
    </row>
    <row r="17" spans="2:71" ht="18.45" customHeight="1">
      <c r="B17" s="16"/>
      <c r="E17" s="21" t="s">
        <v>29</v>
      </c>
      <c r="AK17" s="23" t="s">
        <v>25</v>
      </c>
      <c r="AN17" s="21" t="s">
        <v>1</v>
      </c>
      <c r="AR17" s="16"/>
      <c r="BE17" s="215"/>
      <c r="BS17" s="13" t="s">
        <v>30</v>
      </c>
    </row>
    <row r="18" spans="2:71" ht="7.05" customHeight="1">
      <c r="B18" s="16"/>
      <c r="AR18" s="16"/>
      <c r="BE18" s="215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215"/>
      <c r="BS19" s="13" t="s">
        <v>6</v>
      </c>
    </row>
    <row r="20" spans="2:71" ht="18.45" customHeight="1">
      <c r="B20" s="16"/>
      <c r="E20" s="21" t="s">
        <v>32</v>
      </c>
      <c r="AK20" s="23" t="s">
        <v>25</v>
      </c>
      <c r="AN20" s="21" t="s">
        <v>1</v>
      </c>
      <c r="AR20" s="16"/>
      <c r="BE20" s="215"/>
      <c r="BS20" s="13" t="s">
        <v>30</v>
      </c>
    </row>
    <row r="21" spans="2:71" ht="7.05" customHeight="1">
      <c r="B21" s="16"/>
      <c r="AR21" s="16"/>
      <c r="BE21" s="215"/>
    </row>
    <row r="22" spans="2:71" ht="12" customHeight="1">
      <c r="B22" s="16"/>
      <c r="D22" s="23" t="s">
        <v>33</v>
      </c>
      <c r="AR22" s="16"/>
      <c r="BE22" s="215"/>
    </row>
    <row r="23" spans="2:71" ht="16.5" customHeight="1">
      <c r="B23" s="16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16"/>
      <c r="BE23" s="215"/>
    </row>
    <row r="24" spans="2:71" ht="7.05" customHeight="1">
      <c r="B24" s="16"/>
      <c r="AR24" s="16"/>
      <c r="BE24" s="215"/>
    </row>
    <row r="25" spans="2:71" ht="7.0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15"/>
    </row>
    <row r="26" spans="2:71" s="1" customFormat="1" ht="25.95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35">
        <f>ROUND(AG94,2)</f>
        <v>0</v>
      </c>
      <c r="AL26" s="236"/>
      <c r="AM26" s="236"/>
      <c r="AN26" s="236"/>
      <c r="AO26" s="236"/>
      <c r="AR26" s="28"/>
      <c r="BE26" s="215"/>
    </row>
    <row r="27" spans="2:71" s="1" customFormat="1" ht="7.05" customHeight="1">
      <c r="B27" s="28"/>
      <c r="AR27" s="28"/>
      <c r="BE27" s="215"/>
    </row>
    <row r="28" spans="2:71" s="1" customFormat="1" ht="13.2">
      <c r="B28" s="28"/>
      <c r="L28" s="231" t="s">
        <v>35</v>
      </c>
      <c r="M28" s="231"/>
      <c r="N28" s="231"/>
      <c r="O28" s="231"/>
      <c r="P28" s="231"/>
      <c r="W28" s="231" t="s">
        <v>36</v>
      </c>
      <c r="X28" s="231"/>
      <c r="Y28" s="231"/>
      <c r="Z28" s="231"/>
      <c r="AA28" s="231"/>
      <c r="AB28" s="231"/>
      <c r="AC28" s="231"/>
      <c r="AD28" s="231"/>
      <c r="AE28" s="231"/>
      <c r="AK28" s="231" t="s">
        <v>37</v>
      </c>
      <c r="AL28" s="231"/>
      <c r="AM28" s="231"/>
      <c r="AN28" s="231"/>
      <c r="AO28" s="231"/>
      <c r="AR28" s="28"/>
      <c r="BE28" s="215"/>
    </row>
    <row r="29" spans="2:71" s="2" customFormat="1" ht="14.55" customHeight="1">
      <c r="B29" s="32"/>
      <c r="D29" s="23" t="s">
        <v>38</v>
      </c>
      <c r="F29" s="23" t="s">
        <v>39</v>
      </c>
      <c r="L29" s="232">
        <v>0.2</v>
      </c>
      <c r="M29" s="207"/>
      <c r="N29" s="207"/>
      <c r="O29" s="207"/>
      <c r="P29" s="207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K29" s="206">
        <f>ROUND(AV94, 2)</f>
        <v>0</v>
      </c>
      <c r="AL29" s="207"/>
      <c r="AM29" s="207"/>
      <c r="AN29" s="207"/>
      <c r="AO29" s="207"/>
      <c r="AR29" s="32"/>
      <c r="BE29" s="216"/>
    </row>
    <row r="30" spans="2:71" s="2" customFormat="1" ht="14.55" customHeight="1">
      <c r="B30" s="32"/>
      <c r="F30" s="23" t="s">
        <v>40</v>
      </c>
      <c r="L30" s="232">
        <v>0.2</v>
      </c>
      <c r="M30" s="207"/>
      <c r="N30" s="207"/>
      <c r="O30" s="207"/>
      <c r="P30" s="207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K30" s="206">
        <f>ROUND(AW94, 2)</f>
        <v>0</v>
      </c>
      <c r="AL30" s="207"/>
      <c r="AM30" s="207"/>
      <c r="AN30" s="207"/>
      <c r="AO30" s="207"/>
      <c r="AR30" s="32"/>
      <c r="BE30" s="216"/>
    </row>
    <row r="31" spans="2:71" s="2" customFormat="1" ht="14.55" hidden="1" customHeight="1">
      <c r="B31" s="32"/>
      <c r="F31" s="23" t="s">
        <v>41</v>
      </c>
      <c r="L31" s="232">
        <v>0.2</v>
      </c>
      <c r="M31" s="207"/>
      <c r="N31" s="207"/>
      <c r="O31" s="207"/>
      <c r="P31" s="207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2"/>
      <c r="BE31" s="216"/>
    </row>
    <row r="32" spans="2:71" s="2" customFormat="1" ht="14.55" hidden="1" customHeight="1">
      <c r="B32" s="32"/>
      <c r="F32" s="23" t="s">
        <v>42</v>
      </c>
      <c r="L32" s="232">
        <v>0.2</v>
      </c>
      <c r="M32" s="207"/>
      <c r="N32" s="207"/>
      <c r="O32" s="207"/>
      <c r="P32" s="207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2"/>
      <c r="BE32" s="216"/>
    </row>
    <row r="33" spans="2:57" s="2" customFormat="1" ht="14.55" hidden="1" customHeight="1">
      <c r="B33" s="32"/>
      <c r="F33" s="23" t="s">
        <v>43</v>
      </c>
      <c r="L33" s="232">
        <v>0</v>
      </c>
      <c r="M33" s="207"/>
      <c r="N33" s="207"/>
      <c r="O33" s="207"/>
      <c r="P33" s="207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v>0</v>
      </c>
      <c r="AL33" s="207"/>
      <c r="AM33" s="207"/>
      <c r="AN33" s="207"/>
      <c r="AO33" s="207"/>
      <c r="AR33" s="32"/>
      <c r="BE33" s="216"/>
    </row>
    <row r="34" spans="2:57" s="1" customFormat="1" ht="7.05" customHeight="1">
      <c r="B34" s="28"/>
      <c r="AR34" s="28"/>
      <c r="BE34" s="215"/>
    </row>
    <row r="35" spans="2:57" s="1" customFormat="1" ht="25.95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208" t="s">
        <v>46</v>
      </c>
      <c r="Y35" s="209"/>
      <c r="Z35" s="209"/>
      <c r="AA35" s="209"/>
      <c r="AB35" s="209"/>
      <c r="AC35" s="35"/>
      <c r="AD35" s="35"/>
      <c r="AE35" s="35"/>
      <c r="AF35" s="35"/>
      <c r="AG35" s="35"/>
      <c r="AH35" s="35"/>
      <c r="AI35" s="35"/>
      <c r="AJ35" s="35"/>
      <c r="AK35" s="210">
        <f>SUM(AK26:AK33)</f>
        <v>0</v>
      </c>
      <c r="AL35" s="209"/>
      <c r="AM35" s="209"/>
      <c r="AN35" s="209"/>
      <c r="AO35" s="211"/>
      <c r="AP35" s="33"/>
      <c r="AQ35" s="33"/>
      <c r="AR35" s="28"/>
    </row>
    <row r="36" spans="2:57" s="1" customFormat="1" ht="7.05" customHeight="1">
      <c r="B36" s="28"/>
      <c r="AR36" s="28"/>
    </row>
    <row r="37" spans="2:57" s="1" customFormat="1" ht="14.55" customHeight="1">
      <c r="B37" s="28"/>
      <c r="AR37" s="28"/>
    </row>
    <row r="38" spans="2:57" ht="14.55" customHeight="1">
      <c r="B38" s="16"/>
      <c r="AR38" s="16"/>
    </row>
    <row r="39" spans="2:57" ht="14.55" customHeight="1">
      <c r="B39" s="16"/>
      <c r="AR39" s="16"/>
    </row>
    <row r="40" spans="2:57" ht="14.55" customHeight="1">
      <c r="B40" s="16"/>
      <c r="AR40" s="16"/>
    </row>
    <row r="41" spans="2:57" ht="14.55" customHeight="1">
      <c r="B41" s="16"/>
      <c r="AR41" s="16"/>
    </row>
    <row r="42" spans="2:57" ht="14.55" customHeight="1">
      <c r="B42" s="16"/>
      <c r="AR42" s="16"/>
    </row>
    <row r="43" spans="2:57" ht="14.55" customHeight="1">
      <c r="B43" s="16"/>
      <c r="AR43" s="16"/>
    </row>
    <row r="44" spans="2:57" ht="14.55" customHeight="1">
      <c r="B44" s="16"/>
      <c r="AR44" s="16"/>
    </row>
    <row r="45" spans="2:57" ht="14.55" customHeight="1">
      <c r="B45" s="16"/>
      <c r="AR45" s="16"/>
    </row>
    <row r="46" spans="2:57" ht="14.55" customHeight="1">
      <c r="B46" s="16"/>
      <c r="AR46" s="16"/>
    </row>
    <row r="47" spans="2:57" ht="14.55" customHeight="1">
      <c r="B47" s="16"/>
      <c r="AR47" s="16"/>
    </row>
    <row r="48" spans="2:57" ht="14.55" customHeight="1">
      <c r="B48" s="16"/>
      <c r="AR48" s="16"/>
    </row>
    <row r="49" spans="2:44" s="1" customFormat="1" ht="14.5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.0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2:91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2:91" s="1" customFormat="1" ht="25.05" customHeight="1">
      <c r="B82" s="28"/>
      <c r="C82" s="17" t="s">
        <v>53</v>
      </c>
      <c r="AR82" s="28"/>
    </row>
    <row r="83" spans="2:91" s="1" customFormat="1" ht="7.05" customHeight="1">
      <c r="B83" s="28"/>
      <c r="AR83" s="28"/>
    </row>
    <row r="84" spans="2:91" s="3" customFormat="1" ht="12" customHeight="1">
      <c r="B84" s="44"/>
      <c r="C84" s="23" t="s">
        <v>12</v>
      </c>
      <c r="L84" s="3" t="str">
        <f>K5</f>
        <v>2019032935</v>
      </c>
      <c r="AR84" s="44"/>
    </row>
    <row r="85" spans="2:91" s="4" customFormat="1" ht="37.049999999999997" customHeight="1">
      <c r="B85" s="45"/>
      <c r="C85" s="46" t="s">
        <v>15</v>
      </c>
      <c r="L85" s="223" t="str">
        <f>K6</f>
        <v>ZARIADENIE OPATROVATEĽSKEJ SLUŽBY A DENNÝ STACIONÁR V OBJEKTE SÚP. Č. 2845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R85" s="45"/>
    </row>
    <row r="86" spans="2:91" s="1" customFormat="1" ht="7.05" customHeight="1">
      <c r="B86" s="28"/>
      <c r="AR86" s="28"/>
    </row>
    <row r="87" spans="2:91" s="1" customFormat="1" ht="12" customHeight="1">
      <c r="B87" s="28"/>
      <c r="C87" s="23" t="s">
        <v>19</v>
      </c>
      <c r="L87" s="47" t="str">
        <f>IF(K8="","",K8)</f>
        <v>parc. č. C KN 5066/204, k.ú. Snina</v>
      </c>
      <c r="AI87" s="23" t="s">
        <v>21</v>
      </c>
      <c r="AM87" s="225">
        <f>IF(AN8= "","",AN8)</f>
        <v>44322</v>
      </c>
      <c r="AN87" s="225"/>
      <c r="AR87" s="28"/>
    </row>
    <row r="88" spans="2:91" s="1" customFormat="1" ht="7.05" customHeight="1">
      <c r="B88" s="28"/>
      <c r="AR88" s="28"/>
    </row>
    <row r="89" spans="2:91" s="1" customFormat="1" ht="15.3" customHeight="1">
      <c r="B89" s="28"/>
      <c r="C89" s="23" t="s">
        <v>22</v>
      </c>
      <c r="L89" s="3" t="str">
        <f>IF(E11= "","",E11)</f>
        <v>Mesto Snina</v>
      </c>
      <c r="AI89" s="23" t="s">
        <v>28</v>
      </c>
      <c r="AM89" s="221" t="str">
        <f>IF(E17="","",E17)</f>
        <v>Ing. Róbert Šmajda</v>
      </c>
      <c r="AN89" s="222"/>
      <c r="AO89" s="222"/>
      <c r="AP89" s="222"/>
      <c r="AR89" s="28"/>
      <c r="AS89" s="217" t="s">
        <v>54</v>
      </c>
      <c r="AT89" s="21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2:91" s="1" customFormat="1" ht="15.3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221" t="str">
        <f>IF(E20="","",E20)</f>
        <v>Martin Kofira - KM</v>
      </c>
      <c r="AN90" s="222"/>
      <c r="AO90" s="222"/>
      <c r="AP90" s="222"/>
      <c r="AR90" s="28"/>
      <c r="AS90" s="219"/>
      <c r="AT90" s="220"/>
      <c r="AU90" s="51"/>
      <c r="AV90" s="51"/>
      <c r="AW90" s="51"/>
      <c r="AX90" s="51"/>
      <c r="AY90" s="51"/>
      <c r="AZ90" s="51"/>
      <c r="BA90" s="51"/>
      <c r="BB90" s="51"/>
      <c r="BC90" s="51"/>
      <c r="BD90" s="52"/>
    </row>
    <row r="91" spans="2:91" s="1" customFormat="1" ht="10.95" customHeight="1">
      <c r="B91" s="28"/>
      <c r="AR91" s="28"/>
      <c r="AS91" s="219"/>
      <c r="AT91" s="220"/>
      <c r="AU91" s="51"/>
      <c r="AV91" s="51"/>
      <c r="AW91" s="51"/>
      <c r="AX91" s="51"/>
      <c r="AY91" s="51"/>
      <c r="AZ91" s="51"/>
      <c r="BA91" s="51"/>
      <c r="BB91" s="51"/>
      <c r="BC91" s="51"/>
      <c r="BD91" s="52"/>
    </row>
    <row r="92" spans="2:91" s="1" customFormat="1" ht="29.25" customHeight="1">
      <c r="B92" s="28"/>
      <c r="C92" s="249" t="s">
        <v>55</v>
      </c>
      <c r="D92" s="238"/>
      <c r="E92" s="238"/>
      <c r="F92" s="238"/>
      <c r="G92" s="238"/>
      <c r="H92" s="53"/>
      <c r="I92" s="237" t="s">
        <v>56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57</v>
      </c>
      <c r="AH92" s="238"/>
      <c r="AI92" s="238"/>
      <c r="AJ92" s="238"/>
      <c r="AK92" s="238"/>
      <c r="AL92" s="238"/>
      <c r="AM92" s="238"/>
      <c r="AN92" s="237" t="s">
        <v>58</v>
      </c>
      <c r="AO92" s="238"/>
      <c r="AP92" s="239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2:91" s="1" customFormat="1" ht="10.9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2:91" s="5" customFormat="1" ht="32.549999999999997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47">
        <f>ROUND(AG95+AG107,2)</f>
        <v>0</v>
      </c>
      <c r="AH94" s="247"/>
      <c r="AI94" s="247"/>
      <c r="AJ94" s="247"/>
      <c r="AK94" s="247"/>
      <c r="AL94" s="247"/>
      <c r="AM94" s="247"/>
      <c r="AN94" s="248">
        <f t="shared" ref="AN94:AN110" si="0">SUM(AG94,AT94)</f>
        <v>0</v>
      </c>
      <c r="AO94" s="248"/>
      <c r="AP94" s="248"/>
      <c r="AQ94" s="63" t="s">
        <v>1</v>
      </c>
      <c r="AR94" s="59"/>
      <c r="AS94" s="64">
        <f>ROUND(AS95+AS107,2)</f>
        <v>0</v>
      </c>
      <c r="AT94" s="65">
        <f t="shared" ref="AT94:AT110" si="1">ROUND(SUM(AV94:AW94),2)</f>
        <v>0</v>
      </c>
      <c r="AU94" s="66">
        <f>ROUND(AU95+AU107,5)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ROUND(AZ95+AZ107,2)</f>
        <v>0</v>
      </c>
      <c r="BA94" s="65">
        <f>ROUND(BA95+BA107,2)</f>
        <v>0</v>
      </c>
      <c r="BB94" s="65">
        <f>ROUND(BB95+BB107,2)</f>
        <v>0</v>
      </c>
      <c r="BC94" s="65">
        <f>ROUND(BC95+BC107,2)</f>
        <v>0</v>
      </c>
      <c r="BD94" s="67">
        <f>ROUND(BD95+BD107,2)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2:91" s="6" customFormat="1" ht="40.5" customHeight="1">
      <c r="B95" s="70"/>
      <c r="C95" s="71"/>
      <c r="D95" s="246" t="s">
        <v>78</v>
      </c>
      <c r="E95" s="246"/>
      <c r="F95" s="246"/>
      <c r="G95" s="246"/>
      <c r="H95" s="246"/>
      <c r="I95" s="72"/>
      <c r="J95" s="246" t="s">
        <v>79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3">
        <f>ROUND(AG96+SUM(AG101:AG106),2)</f>
        <v>0</v>
      </c>
      <c r="AH95" s="242"/>
      <c r="AI95" s="242"/>
      <c r="AJ95" s="242"/>
      <c r="AK95" s="242"/>
      <c r="AL95" s="242"/>
      <c r="AM95" s="242"/>
      <c r="AN95" s="241">
        <f t="shared" si="0"/>
        <v>0</v>
      </c>
      <c r="AO95" s="242"/>
      <c r="AP95" s="242"/>
      <c r="AQ95" s="73" t="s">
        <v>80</v>
      </c>
      <c r="AR95" s="70"/>
      <c r="AS95" s="74">
        <f>ROUND(AS96+SUM(AS101:AS106),2)</f>
        <v>0</v>
      </c>
      <c r="AT95" s="75">
        <f t="shared" si="1"/>
        <v>0</v>
      </c>
      <c r="AU95" s="76">
        <f>ROUND(AU96+SUM(AU101:AU106),5)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ROUND(AZ96+SUM(AZ101:AZ106),2)</f>
        <v>0</v>
      </c>
      <c r="BA95" s="75">
        <f>ROUND(BA96+SUM(BA101:BA106),2)</f>
        <v>0</v>
      </c>
      <c r="BB95" s="75">
        <f>ROUND(BB96+SUM(BB101:BB106),2)</f>
        <v>0</v>
      </c>
      <c r="BC95" s="75">
        <f>ROUND(BC96+SUM(BC101:BC106),2)</f>
        <v>0</v>
      </c>
      <c r="BD95" s="77">
        <f>ROUND(BD96+SUM(BD101:BD106),2)</f>
        <v>0</v>
      </c>
      <c r="BS95" s="78" t="s">
        <v>73</v>
      </c>
      <c r="BT95" s="78" t="s">
        <v>81</v>
      </c>
      <c r="BU95" s="78" t="s">
        <v>75</v>
      </c>
      <c r="BV95" s="78" t="s">
        <v>76</v>
      </c>
      <c r="BW95" s="78" t="s">
        <v>82</v>
      </c>
      <c r="BX95" s="78" t="s">
        <v>4</v>
      </c>
      <c r="CL95" s="78" t="s">
        <v>1</v>
      </c>
      <c r="CM95" s="78" t="s">
        <v>74</v>
      </c>
    </row>
    <row r="96" spans="2:91" s="3" customFormat="1" ht="25.5" customHeight="1">
      <c r="B96" s="44"/>
      <c r="C96" s="9"/>
      <c r="D96" s="9"/>
      <c r="E96" s="245" t="s">
        <v>83</v>
      </c>
      <c r="F96" s="245"/>
      <c r="G96" s="245"/>
      <c r="H96" s="245"/>
      <c r="I96" s="245"/>
      <c r="J96" s="9"/>
      <c r="K96" s="245" t="s">
        <v>84</v>
      </c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4">
        <f>ROUND(SUM(AG97:AG100),2)</f>
        <v>0</v>
      </c>
      <c r="AH96" s="234"/>
      <c r="AI96" s="234"/>
      <c r="AJ96" s="234"/>
      <c r="AK96" s="234"/>
      <c r="AL96" s="234"/>
      <c r="AM96" s="234"/>
      <c r="AN96" s="233">
        <f t="shared" si="0"/>
        <v>0</v>
      </c>
      <c r="AO96" s="234"/>
      <c r="AP96" s="234"/>
      <c r="AQ96" s="79" t="s">
        <v>85</v>
      </c>
      <c r="AR96" s="44"/>
      <c r="AS96" s="80">
        <f>ROUND(SUM(AS97:AS100),2)</f>
        <v>0</v>
      </c>
      <c r="AT96" s="81">
        <f t="shared" si="1"/>
        <v>0</v>
      </c>
      <c r="AU96" s="82">
        <f>ROUND(SUM(AU97:AU100),5)</f>
        <v>0</v>
      </c>
      <c r="AV96" s="81">
        <f>ROUND(AZ96*L29,2)</f>
        <v>0</v>
      </c>
      <c r="AW96" s="81">
        <f>ROUND(BA96*L30,2)</f>
        <v>0</v>
      </c>
      <c r="AX96" s="81">
        <f>ROUND(BB96*L29,2)</f>
        <v>0</v>
      </c>
      <c r="AY96" s="81">
        <f>ROUND(BC96*L30,2)</f>
        <v>0</v>
      </c>
      <c r="AZ96" s="81">
        <f>ROUND(SUM(AZ97:AZ100),2)</f>
        <v>0</v>
      </c>
      <c r="BA96" s="81">
        <f>ROUND(SUM(BA97:BA100),2)</f>
        <v>0</v>
      </c>
      <c r="BB96" s="81">
        <f>ROUND(SUM(BB97:BB100),2)</f>
        <v>0</v>
      </c>
      <c r="BC96" s="81">
        <f>ROUND(SUM(BC97:BC100),2)</f>
        <v>0</v>
      </c>
      <c r="BD96" s="83">
        <f>ROUND(SUM(BD97:BD100),2)</f>
        <v>0</v>
      </c>
      <c r="BS96" s="21" t="s">
        <v>73</v>
      </c>
      <c r="BT96" s="21" t="s">
        <v>86</v>
      </c>
      <c r="BU96" s="21" t="s">
        <v>75</v>
      </c>
      <c r="BV96" s="21" t="s">
        <v>76</v>
      </c>
      <c r="BW96" s="21" t="s">
        <v>87</v>
      </c>
      <c r="BX96" s="21" t="s">
        <v>82</v>
      </c>
      <c r="CL96" s="21" t="s">
        <v>1</v>
      </c>
    </row>
    <row r="97" spans="1:91" s="3" customFormat="1" ht="16.5" customHeight="1">
      <c r="A97" s="84" t="s">
        <v>88</v>
      </c>
      <c r="B97" s="44"/>
      <c r="C97" s="9"/>
      <c r="D97" s="9"/>
      <c r="E97" s="9"/>
      <c r="F97" s="245" t="s">
        <v>89</v>
      </c>
      <c r="G97" s="245"/>
      <c r="H97" s="245"/>
      <c r="I97" s="245"/>
      <c r="J97" s="245"/>
      <c r="K97" s="9"/>
      <c r="L97" s="245" t="s">
        <v>90</v>
      </c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33">
        <f>'01.01a - ASR'!J34</f>
        <v>0</v>
      </c>
      <c r="AH97" s="234"/>
      <c r="AI97" s="234"/>
      <c r="AJ97" s="234"/>
      <c r="AK97" s="234"/>
      <c r="AL97" s="234"/>
      <c r="AM97" s="234"/>
      <c r="AN97" s="233">
        <f t="shared" si="0"/>
        <v>0</v>
      </c>
      <c r="AO97" s="234"/>
      <c r="AP97" s="234"/>
      <c r="AQ97" s="79" t="s">
        <v>85</v>
      </c>
      <c r="AR97" s="44"/>
      <c r="AS97" s="80">
        <v>0</v>
      </c>
      <c r="AT97" s="81">
        <f t="shared" si="1"/>
        <v>0</v>
      </c>
      <c r="AU97" s="82">
        <f>'01.01a - ASR'!P147</f>
        <v>0</v>
      </c>
      <c r="AV97" s="81">
        <f>'01.01a - ASR'!J37</f>
        <v>0</v>
      </c>
      <c r="AW97" s="81">
        <f>'01.01a - ASR'!J38</f>
        <v>0</v>
      </c>
      <c r="AX97" s="81">
        <f>'01.01a - ASR'!J39</f>
        <v>0</v>
      </c>
      <c r="AY97" s="81">
        <f>'01.01a - ASR'!J40</f>
        <v>0</v>
      </c>
      <c r="AZ97" s="81">
        <f>'01.01a - ASR'!F37</f>
        <v>0</v>
      </c>
      <c r="BA97" s="81">
        <f>'01.01a - ASR'!F38</f>
        <v>0</v>
      </c>
      <c r="BB97" s="81">
        <f>'01.01a - ASR'!F39</f>
        <v>0</v>
      </c>
      <c r="BC97" s="81">
        <f>'01.01a - ASR'!F40</f>
        <v>0</v>
      </c>
      <c r="BD97" s="83">
        <f>'01.01a - ASR'!F41</f>
        <v>0</v>
      </c>
      <c r="BT97" s="21" t="s">
        <v>91</v>
      </c>
      <c r="BV97" s="21" t="s">
        <v>76</v>
      </c>
      <c r="BW97" s="21" t="s">
        <v>92</v>
      </c>
      <c r="BX97" s="21" t="s">
        <v>87</v>
      </c>
      <c r="CL97" s="21" t="s">
        <v>1</v>
      </c>
    </row>
    <row r="98" spans="1:91" s="3" customFormat="1" ht="16.5" customHeight="1">
      <c r="A98" s="84" t="s">
        <v>88</v>
      </c>
      <c r="B98" s="44"/>
      <c r="C98" s="9"/>
      <c r="D98" s="9"/>
      <c r="E98" s="9"/>
      <c r="F98" s="245" t="s">
        <v>93</v>
      </c>
      <c r="G98" s="245"/>
      <c r="H98" s="245"/>
      <c r="I98" s="245"/>
      <c r="J98" s="245"/>
      <c r="K98" s="9"/>
      <c r="L98" s="245" t="s">
        <v>94</v>
      </c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33">
        <f>'01.02 - ELI'!J34</f>
        <v>0</v>
      </c>
      <c r="AH98" s="234"/>
      <c r="AI98" s="234"/>
      <c r="AJ98" s="234"/>
      <c r="AK98" s="234"/>
      <c r="AL98" s="234"/>
      <c r="AM98" s="234"/>
      <c r="AN98" s="233">
        <f t="shared" si="0"/>
        <v>0</v>
      </c>
      <c r="AO98" s="234"/>
      <c r="AP98" s="234"/>
      <c r="AQ98" s="79" t="s">
        <v>85</v>
      </c>
      <c r="AR98" s="44"/>
      <c r="AS98" s="80">
        <v>0</v>
      </c>
      <c r="AT98" s="81">
        <f t="shared" si="1"/>
        <v>0</v>
      </c>
      <c r="AU98" s="82">
        <f>'01.02 - ELI'!P135</f>
        <v>0</v>
      </c>
      <c r="AV98" s="81">
        <f>'01.02 - ELI'!J37</f>
        <v>0</v>
      </c>
      <c r="AW98" s="81">
        <f>'01.02 - ELI'!J38</f>
        <v>0</v>
      </c>
      <c r="AX98" s="81">
        <f>'01.02 - ELI'!J39</f>
        <v>0</v>
      </c>
      <c r="AY98" s="81">
        <f>'01.02 - ELI'!J40</f>
        <v>0</v>
      </c>
      <c r="AZ98" s="81">
        <f>'01.02 - ELI'!F37</f>
        <v>0</v>
      </c>
      <c r="BA98" s="81">
        <f>'01.02 - ELI'!F38</f>
        <v>0</v>
      </c>
      <c r="BB98" s="81">
        <f>'01.02 - ELI'!F39</f>
        <v>0</v>
      </c>
      <c r="BC98" s="81">
        <f>'01.02 - ELI'!F40</f>
        <v>0</v>
      </c>
      <c r="BD98" s="83">
        <f>'01.02 - ELI'!F41</f>
        <v>0</v>
      </c>
      <c r="BT98" s="21" t="s">
        <v>91</v>
      </c>
      <c r="BV98" s="21" t="s">
        <v>76</v>
      </c>
      <c r="BW98" s="21" t="s">
        <v>95</v>
      </c>
      <c r="BX98" s="21" t="s">
        <v>87</v>
      </c>
      <c r="CL98" s="21" t="s">
        <v>1</v>
      </c>
    </row>
    <row r="99" spans="1:91" s="3" customFormat="1" ht="16.5" customHeight="1">
      <c r="A99" s="84" t="s">
        <v>88</v>
      </c>
      <c r="B99" s="44"/>
      <c r="C99" s="9"/>
      <c r="D99" s="9"/>
      <c r="E99" s="9"/>
      <c r="F99" s="245" t="s">
        <v>96</v>
      </c>
      <c r="G99" s="245"/>
      <c r="H99" s="245"/>
      <c r="I99" s="245"/>
      <c r="J99" s="245"/>
      <c r="K99" s="9"/>
      <c r="L99" s="245" t="s">
        <v>97</v>
      </c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33">
        <f>'01.04 - VZT'!J34</f>
        <v>0</v>
      </c>
      <c r="AH99" s="234"/>
      <c r="AI99" s="234"/>
      <c r="AJ99" s="234"/>
      <c r="AK99" s="234"/>
      <c r="AL99" s="234"/>
      <c r="AM99" s="234"/>
      <c r="AN99" s="233">
        <f t="shared" si="0"/>
        <v>0</v>
      </c>
      <c r="AO99" s="234"/>
      <c r="AP99" s="234"/>
      <c r="AQ99" s="79" t="s">
        <v>85</v>
      </c>
      <c r="AR99" s="44"/>
      <c r="AS99" s="80">
        <v>0</v>
      </c>
      <c r="AT99" s="81">
        <f t="shared" si="1"/>
        <v>0</v>
      </c>
      <c r="AU99" s="82">
        <f>'01.04 - VZT'!P130</f>
        <v>0</v>
      </c>
      <c r="AV99" s="81">
        <f>'01.04 - VZT'!J37</f>
        <v>0</v>
      </c>
      <c r="AW99" s="81">
        <f>'01.04 - VZT'!J38</f>
        <v>0</v>
      </c>
      <c r="AX99" s="81">
        <f>'01.04 - VZT'!J39</f>
        <v>0</v>
      </c>
      <c r="AY99" s="81">
        <f>'01.04 - VZT'!J40</f>
        <v>0</v>
      </c>
      <c r="AZ99" s="81">
        <f>'01.04 - VZT'!F37</f>
        <v>0</v>
      </c>
      <c r="BA99" s="81">
        <f>'01.04 - VZT'!F38</f>
        <v>0</v>
      </c>
      <c r="BB99" s="81">
        <f>'01.04 - VZT'!F39</f>
        <v>0</v>
      </c>
      <c r="BC99" s="81">
        <f>'01.04 - VZT'!F40</f>
        <v>0</v>
      </c>
      <c r="BD99" s="83">
        <f>'01.04 - VZT'!F41</f>
        <v>0</v>
      </c>
      <c r="BT99" s="21" t="s">
        <v>91</v>
      </c>
      <c r="BV99" s="21" t="s">
        <v>76</v>
      </c>
      <c r="BW99" s="21" t="s">
        <v>98</v>
      </c>
      <c r="BX99" s="21" t="s">
        <v>87</v>
      </c>
      <c r="CL99" s="21" t="s">
        <v>1</v>
      </c>
    </row>
    <row r="100" spans="1:91" s="3" customFormat="1" ht="16.5" customHeight="1">
      <c r="A100" s="84" t="s">
        <v>88</v>
      </c>
      <c r="B100" s="44"/>
      <c r="C100" s="9"/>
      <c r="D100" s="9"/>
      <c r="E100" s="9"/>
      <c r="F100" s="245" t="s">
        <v>99</v>
      </c>
      <c r="G100" s="245"/>
      <c r="H100" s="245"/>
      <c r="I100" s="245"/>
      <c r="J100" s="245"/>
      <c r="K100" s="9"/>
      <c r="L100" s="245" t="s">
        <v>100</v>
      </c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33">
        <f>'01.05 - ZTI'!J34</f>
        <v>0</v>
      </c>
      <c r="AH100" s="234"/>
      <c r="AI100" s="234"/>
      <c r="AJ100" s="234"/>
      <c r="AK100" s="234"/>
      <c r="AL100" s="234"/>
      <c r="AM100" s="234"/>
      <c r="AN100" s="233">
        <f t="shared" si="0"/>
        <v>0</v>
      </c>
      <c r="AO100" s="234"/>
      <c r="AP100" s="234"/>
      <c r="AQ100" s="79" t="s">
        <v>85</v>
      </c>
      <c r="AR100" s="44"/>
      <c r="AS100" s="80">
        <v>0</v>
      </c>
      <c r="AT100" s="81">
        <f t="shared" si="1"/>
        <v>0</v>
      </c>
      <c r="AU100" s="82">
        <f>'01.05 - ZTI'!P132</f>
        <v>0</v>
      </c>
      <c r="AV100" s="81">
        <f>'01.05 - ZTI'!J37</f>
        <v>0</v>
      </c>
      <c r="AW100" s="81">
        <f>'01.05 - ZTI'!J38</f>
        <v>0</v>
      </c>
      <c r="AX100" s="81">
        <f>'01.05 - ZTI'!J39</f>
        <v>0</v>
      </c>
      <c r="AY100" s="81">
        <f>'01.05 - ZTI'!J40</f>
        <v>0</v>
      </c>
      <c r="AZ100" s="81">
        <f>'01.05 - ZTI'!F37</f>
        <v>0</v>
      </c>
      <c r="BA100" s="81">
        <f>'01.05 - ZTI'!F38</f>
        <v>0</v>
      </c>
      <c r="BB100" s="81">
        <f>'01.05 - ZTI'!F39</f>
        <v>0</v>
      </c>
      <c r="BC100" s="81">
        <f>'01.05 - ZTI'!F40</f>
        <v>0</v>
      </c>
      <c r="BD100" s="83">
        <f>'01.05 - ZTI'!F41</f>
        <v>0</v>
      </c>
      <c r="BT100" s="21" t="s">
        <v>91</v>
      </c>
      <c r="BV100" s="21" t="s">
        <v>76</v>
      </c>
      <c r="BW100" s="21" t="s">
        <v>101</v>
      </c>
      <c r="BX100" s="21" t="s">
        <v>87</v>
      </c>
      <c r="CL100" s="21" t="s">
        <v>102</v>
      </c>
    </row>
    <row r="101" spans="1:91" s="3" customFormat="1" ht="16.5" customHeight="1">
      <c r="A101" s="84" t="s">
        <v>88</v>
      </c>
      <c r="B101" s="44"/>
      <c r="C101" s="9"/>
      <c r="D101" s="9"/>
      <c r="E101" s="245" t="s">
        <v>103</v>
      </c>
      <c r="F101" s="245"/>
      <c r="G101" s="245"/>
      <c r="H101" s="245"/>
      <c r="I101" s="245"/>
      <c r="J101" s="9"/>
      <c r="K101" s="245" t="s">
        <v>104</v>
      </c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33">
        <f>'02 - SO 02 - KANALIZAČNÁ ...'!J32</f>
        <v>0</v>
      </c>
      <c r="AH101" s="234"/>
      <c r="AI101" s="234"/>
      <c r="AJ101" s="234"/>
      <c r="AK101" s="234"/>
      <c r="AL101" s="234"/>
      <c r="AM101" s="234"/>
      <c r="AN101" s="233">
        <f t="shared" si="0"/>
        <v>0</v>
      </c>
      <c r="AO101" s="234"/>
      <c r="AP101" s="234"/>
      <c r="AQ101" s="79" t="s">
        <v>85</v>
      </c>
      <c r="AR101" s="44"/>
      <c r="AS101" s="80">
        <v>0</v>
      </c>
      <c r="AT101" s="81">
        <f t="shared" si="1"/>
        <v>0</v>
      </c>
      <c r="AU101" s="82">
        <f>'02 - SO 02 - KANALIZAČNÁ ...'!P129</f>
        <v>0</v>
      </c>
      <c r="AV101" s="81">
        <f>'02 - SO 02 - KANALIZAČNÁ ...'!J35</f>
        <v>0</v>
      </c>
      <c r="AW101" s="81">
        <f>'02 - SO 02 - KANALIZAČNÁ ...'!J36</f>
        <v>0</v>
      </c>
      <c r="AX101" s="81">
        <f>'02 - SO 02 - KANALIZAČNÁ ...'!J37</f>
        <v>0</v>
      </c>
      <c r="AY101" s="81">
        <f>'02 - SO 02 - KANALIZAČNÁ ...'!J38</f>
        <v>0</v>
      </c>
      <c r="AZ101" s="81">
        <f>'02 - SO 02 - KANALIZAČNÁ ...'!F35</f>
        <v>0</v>
      </c>
      <c r="BA101" s="81">
        <f>'02 - SO 02 - KANALIZAČNÁ ...'!F36</f>
        <v>0</v>
      </c>
      <c r="BB101" s="81">
        <f>'02 - SO 02 - KANALIZAČNÁ ...'!F37</f>
        <v>0</v>
      </c>
      <c r="BC101" s="81">
        <f>'02 - SO 02 - KANALIZAČNÁ ...'!F38</f>
        <v>0</v>
      </c>
      <c r="BD101" s="83">
        <f>'02 - SO 02 - KANALIZAČNÁ ...'!F39</f>
        <v>0</v>
      </c>
      <c r="BT101" s="21" t="s">
        <v>86</v>
      </c>
      <c r="BV101" s="21" t="s">
        <v>76</v>
      </c>
      <c r="BW101" s="21" t="s">
        <v>105</v>
      </c>
      <c r="BX101" s="21" t="s">
        <v>82</v>
      </c>
      <c r="CL101" s="21" t="s">
        <v>106</v>
      </c>
    </row>
    <row r="102" spans="1:91" s="3" customFormat="1" ht="16.5" customHeight="1">
      <c r="A102" s="84" t="s">
        <v>88</v>
      </c>
      <c r="B102" s="44"/>
      <c r="C102" s="9"/>
      <c r="D102" s="9"/>
      <c r="E102" s="245" t="s">
        <v>107</v>
      </c>
      <c r="F102" s="245"/>
      <c r="G102" s="245"/>
      <c r="H102" s="245"/>
      <c r="I102" s="245"/>
      <c r="J102" s="9"/>
      <c r="K102" s="245" t="s">
        <v>108</v>
      </c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33">
        <f>'03 - SO 03 - VODOVODNA PR...'!J32</f>
        <v>0</v>
      </c>
      <c r="AH102" s="234"/>
      <c r="AI102" s="234"/>
      <c r="AJ102" s="234"/>
      <c r="AK102" s="234"/>
      <c r="AL102" s="234"/>
      <c r="AM102" s="234"/>
      <c r="AN102" s="233">
        <f t="shared" si="0"/>
        <v>0</v>
      </c>
      <c r="AO102" s="234"/>
      <c r="AP102" s="234"/>
      <c r="AQ102" s="79" t="s">
        <v>85</v>
      </c>
      <c r="AR102" s="44"/>
      <c r="AS102" s="80">
        <v>0</v>
      </c>
      <c r="AT102" s="81">
        <f t="shared" si="1"/>
        <v>0</v>
      </c>
      <c r="AU102" s="82">
        <f>'03 - SO 03 - VODOVODNA PR...'!P129</f>
        <v>0</v>
      </c>
      <c r="AV102" s="81">
        <f>'03 - SO 03 - VODOVODNA PR...'!J35</f>
        <v>0</v>
      </c>
      <c r="AW102" s="81">
        <f>'03 - SO 03 - VODOVODNA PR...'!J36</f>
        <v>0</v>
      </c>
      <c r="AX102" s="81">
        <f>'03 - SO 03 - VODOVODNA PR...'!J37</f>
        <v>0</v>
      </c>
      <c r="AY102" s="81">
        <f>'03 - SO 03 - VODOVODNA PR...'!J38</f>
        <v>0</v>
      </c>
      <c r="AZ102" s="81">
        <f>'03 - SO 03 - VODOVODNA PR...'!F35</f>
        <v>0</v>
      </c>
      <c r="BA102" s="81">
        <f>'03 - SO 03 - VODOVODNA PR...'!F36</f>
        <v>0</v>
      </c>
      <c r="BB102" s="81">
        <f>'03 - SO 03 - VODOVODNA PR...'!F37</f>
        <v>0</v>
      </c>
      <c r="BC102" s="81">
        <f>'03 - SO 03 - VODOVODNA PR...'!F38</f>
        <v>0</v>
      </c>
      <c r="BD102" s="83">
        <f>'03 - SO 03 - VODOVODNA PR...'!F39</f>
        <v>0</v>
      </c>
      <c r="BT102" s="21" t="s">
        <v>86</v>
      </c>
      <c r="BV102" s="21" t="s">
        <v>76</v>
      </c>
      <c r="BW102" s="21" t="s">
        <v>109</v>
      </c>
      <c r="BX102" s="21" t="s">
        <v>82</v>
      </c>
      <c r="CL102" s="21" t="s">
        <v>110</v>
      </c>
    </row>
    <row r="103" spans="1:91" s="3" customFormat="1" ht="16.5" customHeight="1">
      <c r="A103" s="84" t="s">
        <v>88</v>
      </c>
      <c r="B103" s="44"/>
      <c r="C103" s="9"/>
      <c r="D103" s="9"/>
      <c r="E103" s="245" t="s">
        <v>111</v>
      </c>
      <c r="F103" s="245"/>
      <c r="G103" s="245"/>
      <c r="H103" s="245"/>
      <c r="I103" s="245"/>
      <c r="J103" s="9"/>
      <c r="K103" s="245" t="s">
        <v>112</v>
      </c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33">
        <f>'04 - SO 04 - TEPLOVODNÁ P...'!J32</f>
        <v>0</v>
      </c>
      <c r="AH103" s="234"/>
      <c r="AI103" s="234"/>
      <c r="AJ103" s="234"/>
      <c r="AK103" s="234"/>
      <c r="AL103" s="234"/>
      <c r="AM103" s="234"/>
      <c r="AN103" s="233">
        <f t="shared" si="0"/>
        <v>0</v>
      </c>
      <c r="AO103" s="234"/>
      <c r="AP103" s="234"/>
      <c r="AQ103" s="79" t="s">
        <v>85</v>
      </c>
      <c r="AR103" s="44"/>
      <c r="AS103" s="80">
        <v>0</v>
      </c>
      <c r="AT103" s="81">
        <f t="shared" si="1"/>
        <v>0</v>
      </c>
      <c r="AU103" s="82">
        <f>'04 - SO 04 - TEPLOVODNÁ P...'!P133</f>
        <v>0</v>
      </c>
      <c r="AV103" s="81">
        <f>'04 - SO 04 - TEPLOVODNÁ P...'!J35</f>
        <v>0</v>
      </c>
      <c r="AW103" s="81">
        <f>'04 - SO 04 - TEPLOVODNÁ P...'!J36</f>
        <v>0</v>
      </c>
      <c r="AX103" s="81">
        <f>'04 - SO 04 - TEPLOVODNÁ P...'!J37</f>
        <v>0</v>
      </c>
      <c r="AY103" s="81">
        <f>'04 - SO 04 - TEPLOVODNÁ P...'!J38</f>
        <v>0</v>
      </c>
      <c r="AZ103" s="81">
        <f>'04 - SO 04 - TEPLOVODNÁ P...'!F35</f>
        <v>0</v>
      </c>
      <c r="BA103" s="81">
        <f>'04 - SO 04 - TEPLOVODNÁ P...'!F36</f>
        <v>0</v>
      </c>
      <c r="BB103" s="81">
        <f>'04 - SO 04 - TEPLOVODNÁ P...'!F37</f>
        <v>0</v>
      </c>
      <c r="BC103" s="81">
        <f>'04 - SO 04 - TEPLOVODNÁ P...'!F38</f>
        <v>0</v>
      </c>
      <c r="BD103" s="83">
        <f>'04 - SO 04 - TEPLOVODNÁ P...'!F39</f>
        <v>0</v>
      </c>
      <c r="BT103" s="21" t="s">
        <v>86</v>
      </c>
      <c r="BV103" s="21" t="s">
        <v>76</v>
      </c>
      <c r="BW103" s="21" t="s">
        <v>113</v>
      </c>
      <c r="BX103" s="21" t="s">
        <v>82</v>
      </c>
      <c r="CL103" s="21" t="s">
        <v>1</v>
      </c>
    </row>
    <row r="104" spans="1:91" s="3" customFormat="1" ht="16.5" customHeight="1">
      <c r="A104" s="84" t="s">
        <v>88</v>
      </c>
      <c r="B104" s="44"/>
      <c r="C104" s="9"/>
      <c r="D104" s="9"/>
      <c r="E104" s="245" t="s">
        <v>114</v>
      </c>
      <c r="F104" s="245"/>
      <c r="G104" s="245"/>
      <c r="H104" s="245"/>
      <c r="I104" s="245"/>
      <c r="J104" s="9"/>
      <c r="K104" s="245" t="s">
        <v>115</v>
      </c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33">
        <f>'05 - SO 05 - TELEKOMUNIKA...'!J32</f>
        <v>0</v>
      </c>
      <c r="AH104" s="234"/>
      <c r="AI104" s="234"/>
      <c r="AJ104" s="234"/>
      <c r="AK104" s="234"/>
      <c r="AL104" s="234"/>
      <c r="AM104" s="234"/>
      <c r="AN104" s="233">
        <f t="shared" si="0"/>
        <v>0</v>
      </c>
      <c r="AO104" s="234"/>
      <c r="AP104" s="234"/>
      <c r="AQ104" s="79" t="s">
        <v>85</v>
      </c>
      <c r="AR104" s="44"/>
      <c r="AS104" s="80">
        <v>0</v>
      </c>
      <c r="AT104" s="81">
        <f t="shared" si="1"/>
        <v>0</v>
      </c>
      <c r="AU104" s="82">
        <f>'05 - SO 05 - TELEKOMUNIKA...'!P123</f>
        <v>0</v>
      </c>
      <c r="AV104" s="81">
        <f>'05 - SO 05 - TELEKOMUNIKA...'!J35</f>
        <v>0</v>
      </c>
      <c r="AW104" s="81">
        <f>'05 - SO 05 - TELEKOMUNIKA...'!J36</f>
        <v>0</v>
      </c>
      <c r="AX104" s="81">
        <f>'05 - SO 05 - TELEKOMUNIKA...'!J37</f>
        <v>0</v>
      </c>
      <c r="AY104" s="81">
        <f>'05 - SO 05 - TELEKOMUNIKA...'!J38</f>
        <v>0</v>
      </c>
      <c r="AZ104" s="81">
        <f>'05 - SO 05 - TELEKOMUNIKA...'!F35</f>
        <v>0</v>
      </c>
      <c r="BA104" s="81">
        <f>'05 - SO 05 - TELEKOMUNIKA...'!F36</f>
        <v>0</v>
      </c>
      <c r="BB104" s="81">
        <f>'05 - SO 05 - TELEKOMUNIKA...'!F37</f>
        <v>0</v>
      </c>
      <c r="BC104" s="81">
        <f>'05 - SO 05 - TELEKOMUNIKA...'!F38</f>
        <v>0</v>
      </c>
      <c r="BD104" s="83">
        <f>'05 - SO 05 - TELEKOMUNIKA...'!F39</f>
        <v>0</v>
      </c>
      <c r="BT104" s="21" t="s">
        <v>86</v>
      </c>
      <c r="BV104" s="21" t="s">
        <v>76</v>
      </c>
      <c r="BW104" s="21" t="s">
        <v>116</v>
      </c>
      <c r="BX104" s="21" t="s">
        <v>82</v>
      </c>
      <c r="CL104" s="21" t="s">
        <v>1</v>
      </c>
    </row>
    <row r="105" spans="1:91" s="3" customFormat="1" ht="25.5" customHeight="1">
      <c r="A105" s="84" t="s">
        <v>88</v>
      </c>
      <c r="B105" s="44"/>
      <c r="C105" s="9"/>
      <c r="D105" s="9"/>
      <c r="E105" s="245" t="s">
        <v>117</v>
      </c>
      <c r="F105" s="245"/>
      <c r="G105" s="245"/>
      <c r="H105" s="245"/>
      <c r="I105" s="245"/>
      <c r="J105" s="9"/>
      <c r="K105" s="245" t="s">
        <v>118</v>
      </c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45"/>
      <c r="AE105" s="245"/>
      <c r="AF105" s="245"/>
      <c r="AG105" s="233">
        <f>'06 - SO 06 - ODBERNÉ ELEK...'!J32</f>
        <v>0</v>
      </c>
      <c r="AH105" s="234"/>
      <c r="AI105" s="234"/>
      <c r="AJ105" s="234"/>
      <c r="AK105" s="234"/>
      <c r="AL105" s="234"/>
      <c r="AM105" s="234"/>
      <c r="AN105" s="233">
        <f t="shared" si="0"/>
        <v>0</v>
      </c>
      <c r="AO105" s="234"/>
      <c r="AP105" s="234"/>
      <c r="AQ105" s="79" t="s">
        <v>85</v>
      </c>
      <c r="AR105" s="44"/>
      <c r="AS105" s="80">
        <v>0</v>
      </c>
      <c r="AT105" s="81">
        <f t="shared" si="1"/>
        <v>0</v>
      </c>
      <c r="AU105" s="82">
        <f>'06 - SO 06 - ODBERNÉ ELEK...'!P123</f>
        <v>0</v>
      </c>
      <c r="AV105" s="81">
        <f>'06 - SO 06 - ODBERNÉ ELEK...'!J35</f>
        <v>0</v>
      </c>
      <c r="AW105" s="81">
        <f>'06 - SO 06 - ODBERNÉ ELEK...'!J36</f>
        <v>0</v>
      </c>
      <c r="AX105" s="81">
        <f>'06 - SO 06 - ODBERNÉ ELEK...'!J37</f>
        <v>0</v>
      </c>
      <c r="AY105" s="81">
        <f>'06 - SO 06 - ODBERNÉ ELEK...'!J38</f>
        <v>0</v>
      </c>
      <c r="AZ105" s="81">
        <f>'06 - SO 06 - ODBERNÉ ELEK...'!F35</f>
        <v>0</v>
      </c>
      <c r="BA105" s="81">
        <f>'06 - SO 06 - ODBERNÉ ELEK...'!F36</f>
        <v>0</v>
      </c>
      <c r="BB105" s="81">
        <f>'06 - SO 06 - ODBERNÉ ELEK...'!F37</f>
        <v>0</v>
      </c>
      <c r="BC105" s="81">
        <f>'06 - SO 06 - ODBERNÉ ELEK...'!F38</f>
        <v>0</v>
      </c>
      <c r="BD105" s="83">
        <f>'06 - SO 06 - ODBERNÉ ELEK...'!F39</f>
        <v>0</v>
      </c>
      <c r="BT105" s="21" t="s">
        <v>86</v>
      </c>
      <c r="BV105" s="21" t="s">
        <v>76</v>
      </c>
      <c r="BW105" s="21" t="s">
        <v>119</v>
      </c>
      <c r="BX105" s="21" t="s">
        <v>82</v>
      </c>
      <c r="CL105" s="21" t="s">
        <v>1</v>
      </c>
    </row>
    <row r="106" spans="1:91" s="3" customFormat="1" ht="25.5" customHeight="1">
      <c r="A106" s="84" t="s">
        <v>88</v>
      </c>
      <c r="B106" s="44"/>
      <c r="C106" s="9"/>
      <c r="D106" s="9"/>
      <c r="E106" s="245" t="s">
        <v>120</v>
      </c>
      <c r="F106" s="245"/>
      <c r="G106" s="245"/>
      <c r="H106" s="245"/>
      <c r="I106" s="245"/>
      <c r="J106" s="9"/>
      <c r="K106" s="245" t="s">
        <v>121</v>
      </c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45"/>
      <c r="AE106" s="245"/>
      <c r="AF106" s="245"/>
      <c r="AG106" s="233">
        <f>'07 - SO 07 - PRELOŽKA OPT...'!J32</f>
        <v>0</v>
      </c>
      <c r="AH106" s="234"/>
      <c r="AI106" s="234"/>
      <c r="AJ106" s="234"/>
      <c r="AK106" s="234"/>
      <c r="AL106" s="234"/>
      <c r="AM106" s="234"/>
      <c r="AN106" s="233">
        <f t="shared" si="0"/>
        <v>0</v>
      </c>
      <c r="AO106" s="234"/>
      <c r="AP106" s="234"/>
      <c r="AQ106" s="79" t="s">
        <v>85</v>
      </c>
      <c r="AR106" s="44"/>
      <c r="AS106" s="80">
        <v>0</v>
      </c>
      <c r="AT106" s="81">
        <f t="shared" si="1"/>
        <v>0</v>
      </c>
      <c r="AU106" s="82">
        <f>'07 - SO 07 - PRELOŽKA OPT...'!P125</f>
        <v>0</v>
      </c>
      <c r="AV106" s="81">
        <f>'07 - SO 07 - PRELOŽKA OPT...'!J35</f>
        <v>0</v>
      </c>
      <c r="AW106" s="81">
        <f>'07 - SO 07 - PRELOŽKA OPT...'!J36</f>
        <v>0</v>
      </c>
      <c r="AX106" s="81">
        <f>'07 - SO 07 - PRELOŽKA OPT...'!J37</f>
        <v>0</v>
      </c>
      <c r="AY106" s="81">
        <f>'07 - SO 07 - PRELOŽKA OPT...'!J38</f>
        <v>0</v>
      </c>
      <c r="AZ106" s="81">
        <f>'07 - SO 07 - PRELOŽKA OPT...'!F35</f>
        <v>0</v>
      </c>
      <c r="BA106" s="81">
        <f>'07 - SO 07 - PRELOŽKA OPT...'!F36</f>
        <v>0</v>
      </c>
      <c r="BB106" s="81">
        <f>'07 - SO 07 - PRELOŽKA OPT...'!F37</f>
        <v>0</v>
      </c>
      <c r="BC106" s="81">
        <f>'07 - SO 07 - PRELOŽKA OPT...'!F38</f>
        <v>0</v>
      </c>
      <c r="BD106" s="83">
        <f>'07 - SO 07 - PRELOŽKA OPT...'!F39</f>
        <v>0</v>
      </c>
      <c r="BT106" s="21" t="s">
        <v>86</v>
      </c>
      <c r="BV106" s="21" t="s">
        <v>76</v>
      </c>
      <c r="BW106" s="21" t="s">
        <v>122</v>
      </c>
      <c r="BX106" s="21" t="s">
        <v>82</v>
      </c>
      <c r="CL106" s="21" t="s">
        <v>1</v>
      </c>
    </row>
    <row r="107" spans="1:91" s="6" customFormat="1" ht="40.5" customHeight="1">
      <c r="B107" s="70"/>
      <c r="C107" s="71"/>
      <c r="D107" s="246" t="s">
        <v>123</v>
      </c>
      <c r="E107" s="246"/>
      <c r="F107" s="246"/>
      <c r="G107" s="246"/>
      <c r="H107" s="246"/>
      <c r="I107" s="72"/>
      <c r="J107" s="246" t="s">
        <v>124</v>
      </c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3">
        <f>ROUND(AG108,2)</f>
        <v>0</v>
      </c>
      <c r="AH107" s="242"/>
      <c r="AI107" s="242"/>
      <c r="AJ107" s="242"/>
      <c r="AK107" s="242"/>
      <c r="AL107" s="242"/>
      <c r="AM107" s="242"/>
      <c r="AN107" s="241">
        <f t="shared" si="0"/>
        <v>0</v>
      </c>
      <c r="AO107" s="242"/>
      <c r="AP107" s="242"/>
      <c r="AQ107" s="73" t="s">
        <v>80</v>
      </c>
      <c r="AR107" s="70"/>
      <c r="AS107" s="74">
        <f>ROUND(AS108,2)</f>
        <v>0</v>
      </c>
      <c r="AT107" s="75">
        <f t="shared" si="1"/>
        <v>0</v>
      </c>
      <c r="AU107" s="76">
        <f>ROUND(AU108,5)</f>
        <v>0</v>
      </c>
      <c r="AV107" s="75">
        <f>ROUND(AZ107*L29,2)</f>
        <v>0</v>
      </c>
      <c r="AW107" s="75">
        <f>ROUND(BA107*L30,2)</f>
        <v>0</v>
      </c>
      <c r="AX107" s="75">
        <f>ROUND(BB107*L29,2)</f>
        <v>0</v>
      </c>
      <c r="AY107" s="75">
        <f>ROUND(BC107*L30,2)</f>
        <v>0</v>
      </c>
      <c r="AZ107" s="75">
        <f>ROUND(AZ108,2)</f>
        <v>0</v>
      </c>
      <c r="BA107" s="75">
        <f>ROUND(BA108,2)</f>
        <v>0</v>
      </c>
      <c r="BB107" s="75">
        <f>ROUND(BB108,2)</f>
        <v>0</v>
      </c>
      <c r="BC107" s="75">
        <f>ROUND(BC108,2)</f>
        <v>0</v>
      </c>
      <c r="BD107" s="77">
        <f>ROUND(BD108,2)</f>
        <v>0</v>
      </c>
      <c r="BS107" s="78" t="s">
        <v>73</v>
      </c>
      <c r="BT107" s="78" t="s">
        <v>81</v>
      </c>
      <c r="BU107" s="78" t="s">
        <v>75</v>
      </c>
      <c r="BV107" s="78" t="s">
        <v>76</v>
      </c>
      <c r="BW107" s="78" t="s">
        <v>125</v>
      </c>
      <c r="BX107" s="78" t="s">
        <v>4</v>
      </c>
      <c r="CL107" s="78" t="s">
        <v>1</v>
      </c>
      <c r="CM107" s="78" t="s">
        <v>74</v>
      </c>
    </row>
    <row r="108" spans="1:91" s="3" customFormat="1" ht="25.5" customHeight="1">
      <c r="B108" s="44"/>
      <c r="C108" s="9"/>
      <c r="D108" s="9"/>
      <c r="E108" s="245" t="s">
        <v>103</v>
      </c>
      <c r="F108" s="245"/>
      <c r="G108" s="245"/>
      <c r="H108" s="245"/>
      <c r="I108" s="245"/>
      <c r="J108" s="9"/>
      <c r="K108" s="245" t="s">
        <v>84</v>
      </c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4">
        <f>ROUND(SUM(AG109:AG110),2)</f>
        <v>0</v>
      </c>
      <c r="AH108" s="234"/>
      <c r="AI108" s="234"/>
      <c r="AJ108" s="234"/>
      <c r="AK108" s="234"/>
      <c r="AL108" s="234"/>
      <c r="AM108" s="234"/>
      <c r="AN108" s="233">
        <f t="shared" si="0"/>
        <v>0</v>
      </c>
      <c r="AO108" s="234"/>
      <c r="AP108" s="234"/>
      <c r="AQ108" s="79" t="s">
        <v>85</v>
      </c>
      <c r="AR108" s="44"/>
      <c r="AS108" s="80">
        <f>ROUND(SUM(AS109:AS110),2)</f>
        <v>0</v>
      </c>
      <c r="AT108" s="81">
        <f t="shared" si="1"/>
        <v>0</v>
      </c>
      <c r="AU108" s="82">
        <f>ROUND(SUM(AU109:AU110),5)</f>
        <v>0</v>
      </c>
      <c r="AV108" s="81">
        <f>ROUND(AZ108*L29,2)</f>
        <v>0</v>
      </c>
      <c r="AW108" s="81">
        <f>ROUND(BA108*L30,2)</f>
        <v>0</v>
      </c>
      <c r="AX108" s="81">
        <f>ROUND(BB108*L29,2)</f>
        <v>0</v>
      </c>
      <c r="AY108" s="81">
        <f>ROUND(BC108*L30,2)</f>
        <v>0</v>
      </c>
      <c r="AZ108" s="81">
        <f>ROUND(SUM(AZ109:AZ110),2)</f>
        <v>0</v>
      </c>
      <c r="BA108" s="81">
        <f>ROUND(SUM(BA109:BA110),2)</f>
        <v>0</v>
      </c>
      <c r="BB108" s="81">
        <f>ROUND(SUM(BB109:BB110),2)</f>
        <v>0</v>
      </c>
      <c r="BC108" s="81">
        <f>ROUND(SUM(BC109:BC110),2)</f>
        <v>0</v>
      </c>
      <c r="BD108" s="83">
        <f>ROUND(SUM(BD109:BD110),2)</f>
        <v>0</v>
      </c>
      <c r="BS108" s="21" t="s">
        <v>73</v>
      </c>
      <c r="BT108" s="21" t="s">
        <v>86</v>
      </c>
      <c r="BU108" s="21" t="s">
        <v>75</v>
      </c>
      <c r="BV108" s="21" t="s">
        <v>76</v>
      </c>
      <c r="BW108" s="21" t="s">
        <v>126</v>
      </c>
      <c r="BX108" s="21" t="s">
        <v>125</v>
      </c>
      <c r="CL108" s="21" t="s">
        <v>1</v>
      </c>
    </row>
    <row r="109" spans="1:91" s="3" customFormat="1" ht="16.5" customHeight="1">
      <c r="A109" s="84" t="s">
        <v>88</v>
      </c>
      <c r="B109" s="44"/>
      <c r="C109" s="9"/>
      <c r="D109" s="9"/>
      <c r="E109" s="9"/>
      <c r="F109" s="245" t="s">
        <v>127</v>
      </c>
      <c r="G109" s="245"/>
      <c r="H109" s="245"/>
      <c r="I109" s="245"/>
      <c r="J109" s="245"/>
      <c r="K109" s="9"/>
      <c r="L109" s="245" t="s">
        <v>128</v>
      </c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45"/>
      <c r="AE109" s="245"/>
      <c r="AF109" s="245"/>
      <c r="AG109" s="233">
        <f>'01.01b - ASR '!J34</f>
        <v>0</v>
      </c>
      <c r="AH109" s="234"/>
      <c r="AI109" s="234"/>
      <c r="AJ109" s="234"/>
      <c r="AK109" s="234"/>
      <c r="AL109" s="234"/>
      <c r="AM109" s="234"/>
      <c r="AN109" s="233">
        <f t="shared" si="0"/>
        <v>0</v>
      </c>
      <c r="AO109" s="234"/>
      <c r="AP109" s="234"/>
      <c r="AQ109" s="79" t="s">
        <v>85</v>
      </c>
      <c r="AR109" s="44"/>
      <c r="AS109" s="80">
        <v>0</v>
      </c>
      <c r="AT109" s="81">
        <f t="shared" si="1"/>
        <v>0</v>
      </c>
      <c r="AU109" s="82">
        <f>'01.01b - ASR '!P136</f>
        <v>0</v>
      </c>
      <c r="AV109" s="81">
        <f>'01.01b - ASR '!J37</f>
        <v>0</v>
      </c>
      <c r="AW109" s="81">
        <f>'01.01b - ASR '!J38</f>
        <v>0</v>
      </c>
      <c r="AX109" s="81">
        <f>'01.01b - ASR '!J39</f>
        <v>0</v>
      </c>
      <c r="AY109" s="81">
        <f>'01.01b - ASR '!J40</f>
        <v>0</v>
      </c>
      <c r="AZ109" s="81">
        <f>'01.01b - ASR '!F37</f>
        <v>0</v>
      </c>
      <c r="BA109" s="81">
        <f>'01.01b - ASR '!F38</f>
        <v>0</v>
      </c>
      <c r="BB109" s="81">
        <f>'01.01b - ASR '!F39</f>
        <v>0</v>
      </c>
      <c r="BC109" s="81">
        <f>'01.01b - ASR '!F40</f>
        <v>0</v>
      </c>
      <c r="BD109" s="83">
        <f>'01.01b - ASR '!F41</f>
        <v>0</v>
      </c>
      <c r="BT109" s="21" t="s">
        <v>91</v>
      </c>
      <c r="BV109" s="21" t="s">
        <v>76</v>
      </c>
      <c r="BW109" s="21" t="s">
        <v>129</v>
      </c>
      <c r="BX109" s="21" t="s">
        <v>126</v>
      </c>
      <c r="CL109" s="21" t="s">
        <v>1</v>
      </c>
    </row>
    <row r="110" spans="1:91" s="3" customFormat="1" ht="16.5" customHeight="1">
      <c r="A110" s="84" t="s">
        <v>88</v>
      </c>
      <c r="B110" s="44"/>
      <c r="C110" s="9"/>
      <c r="D110" s="9"/>
      <c r="E110" s="9"/>
      <c r="F110" s="245" t="s">
        <v>130</v>
      </c>
      <c r="G110" s="245"/>
      <c r="H110" s="245"/>
      <c r="I110" s="245"/>
      <c r="J110" s="245"/>
      <c r="K110" s="9"/>
      <c r="L110" s="245" t="s">
        <v>131</v>
      </c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33">
        <f>'01.03 - ÚVK'!J34</f>
        <v>0</v>
      </c>
      <c r="AH110" s="234"/>
      <c r="AI110" s="234"/>
      <c r="AJ110" s="234"/>
      <c r="AK110" s="234"/>
      <c r="AL110" s="234"/>
      <c r="AM110" s="234"/>
      <c r="AN110" s="233">
        <f t="shared" si="0"/>
        <v>0</v>
      </c>
      <c r="AO110" s="234"/>
      <c r="AP110" s="234"/>
      <c r="AQ110" s="79" t="s">
        <v>85</v>
      </c>
      <c r="AR110" s="44"/>
      <c r="AS110" s="85">
        <v>0</v>
      </c>
      <c r="AT110" s="86">
        <f t="shared" si="1"/>
        <v>0</v>
      </c>
      <c r="AU110" s="87">
        <f>'01.03 - ÚVK'!P133</f>
        <v>0</v>
      </c>
      <c r="AV110" s="86">
        <f>'01.03 - ÚVK'!J37</f>
        <v>0</v>
      </c>
      <c r="AW110" s="86">
        <f>'01.03 - ÚVK'!J38</f>
        <v>0</v>
      </c>
      <c r="AX110" s="86">
        <f>'01.03 - ÚVK'!J39</f>
        <v>0</v>
      </c>
      <c r="AY110" s="86">
        <f>'01.03 - ÚVK'!J40</f>
        <v>0</v>
      </c>
      <c r="AZ110" s="86">
        <f>'01.03 - ÚVK'!F37</f>
        <v>0</v>
      </c>
      <c r="BA110" s="86">
        <f>'01.03 - ÚVK'!F38</f>
        <v>0</v>
      </c>
      <c r="BB110" s="86">
        <f>'01.03 - ÚVK'!F39</f>
        <v>0</v>
      </c>
      <c r="BC110" s="86">
        <f>'01.03 - ÚVK'!F40</f>
        <v>0</v>
      </c>
      <c r="BD110" s="88">
        <f>'01.03 - ÚVK'!F41</f>
        <v>0</v>
      </c>
      <c r="BT110" s="21" t="s">
        <v>91</v>
      </c>
      <c r="BV110" s="21" t="s">
        <v>76</v>
      </c>
      <c r="BW110" s="21" t="s">
        <v>132</v>
      </c>
      <c r="BX110" s="21" t="s">
        <v>126</v>
      </c>
      <c r="CL110" s="21" t="s">
        <v>1</v>
      </c>
    </row>
    <row r="111" spans="1:91" s="1" customFormat="1" ht="30" customHeight="1">
      <c r="B111" s="28"/>
      <c r="AR111" s="28"/>
    </row>
    <row r="112" spans="1:91" s="1" customFormat="1" ht="7.0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28"/>
    </row>
  </sheetData>
  <mergeCells count="102">
    <mergeCell ref="C92:G92"/>
    <mergeCell ref="I92:AF92"/>
    <mergeCell ref="J95:AF95"/>
    <mergeCell ref="K96:AF96"/>
    <mergeCell ref="L97:AF97"/>
    <mergeCell ref="L98:AF98"/>
    <mergeCell ref="L99:AF99"/>
    <mergeCell ref="L100:AF100"/>
    <mergeCell ref="K101:AF101"/>
    <mergeCell ref="AG102:AM102"/>
    <mergeCell ref="AG94:AM94"/>
    <mergeCell ref="AN94:AP94"/>
    <mergeCell ref="K102:AF102"/>
    <mergeCell ref="K103:AF103"/>
    <mergeCell ref="K104:AF104"/>
    <mergeCell ref="K105:AF105"/>
    <mergeCell ref="K106:AF106"/>
    <mergeCell ref="J107:AF107"/>
    <mergeCell ref="AN102:AP102"/>
    <mergeCell ref="AN103:AP103"/>
    <mergeCell ref="AN104:AP104"/>
    <mergeCell ref="AN105:AP105"/>
    <mergeCell ref="AN106:AP106"/>
    <mergeCell ref="AN107:AP107"/>
    <mergeCell ref="AG99:AM99"/>
    <mergeCell ref="AG100:AM100"/>
    <mergeCell ref="AG101:AM101"/>
    <mergeCell ref="E104:I104"/>
    <mergeCell ref="E105:I105"/>
    <mergeCell ref="E106:I106"/>
    <mergeCell ref="D107:H107"/>
    <mergeCell ref="E108:I108"/>
    <mergeCell ref="F109:J109"/>
    <mergeCell ref="F110:J110"/>
    <mergeCell ref="AG104:AM104"/>
    <mergeCell ref="AG103:AM103"/>
    <mergeCell ref="AG105:AM105"/>
    <mergeCell ref="AG106:AM106"/>
    <mergeCell ref="AG107:AM107"/>
    <mergeCell ref="AG108:AM108"/>
    <mergeCell ref="AG109:AM109"/>
    <mergeCell ref="AG110:AM110"/>
    <mergeCell ref="L109:AF109"/>
    <mergeCell ref="K108:AF108"/>
    <mergeCell ref="L110:AF110"/>
    <mergeCell ref="E102:I102"/>
    <mergeCell ref="D95:H95"/>
    <mergeCell ref="E96:I96"/>
    <mergeCell ref="F97:J97"/>
    <mergeCell ref="F98:J98"/>
    <mergeCell ref="F99:J99"/>
    <mergeCell ref="F100:J100"/>
    <mergeCell ref="E101:I101"/>
    <mergeCell ref="E103:I103"/>
    <mergeCell ref="AN108:AP108"/>
    <mergeCell ref="AN109:AP109"/>
    <mergeCell ref="AN110:AP110"/>
    <mergeCell ref="L33:P33"/>
    <mergeCell ref="W31:AE31"/>
    <mergeCell ref="AK26:AO26"/>
    <mergeCell ref="W29:AE29"/>
    <mergeCell ref="AK29:AO29"/>
    <mergeCell ref="W30:AE30"/>
    <mergeCell ref="AK30:AO30"/>
    <mergeCell ref="AK31:AO31"/>
    <mergeCell ref="AN101:AP101"/>
    <mergeCell ref="AN98:AP98"/>
    <mergeCell ref="AN99:AP99"/>
    <mergeCell ref="AN100:AP10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W32:AE32"/>
    <mergeCell ref="AK32:AO32"/>
    <mergeCell ref="W33:AE33"/>
    <mergeCell ref="AK33:AO33"/>
    <mergeCell ref="X35:AB35"/>
    <mergeCell ref="AK35:AO35"/>
    <mergeCell ref="AR2:BE2"/>
    <mergeCell ref="BE5:BE34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</mergeCells>
  <hyperlinks>
    <hyperlink ref="A97" location="'01.01a - ASR'!C2" display="/" xr:uid="{00000000-0004-0000-0000-000000000000}"/>
    <hyperlink ref="A98" location="'01.02 - ELI'!C2" display="/" xr:uid="{00000000-0004-0000-0000-000001000000}"/>
    <hyperlink ref="A99" location="'01.04 - VZT'!C2" display="/" xr:uid="{00000000-0004-0000-0000-000002000000}"/>
    <hyperlink ref="A100" location="'01.05 - ZTI'!C2" display="/" xr:uid="{00000000-0004-0000-0000-000003000000}"/>
    <hyperlink ref="A101" location="'02 - SO 02 - KANALIZAČNÁ ...'!C2" display="/" xr:uid="{00000000-0004-0000-0000-000004000000}"/>
    <hyperlink ref="A102" location="'03 - SO 03 - VODOVODNA PR...'!C2" display="/" xr:uid="{00000000-0004-0000-0000-000005000000}"/>
    <hyperlink ref="A103" location="'04 - SO 04 - TEPLOVODNÁ P...'!C2" display="/" xr:uid="{00000000-0004-0000-0000-000006000000}"/>
    <hyperlink ref="A104" location="'05 - SO 05 - TELEKOMUNIKA...'!C2" display="/" xr:uid="{00000000-0004-0000-0000-000007000000}"/>
    <hyperlink ref="A105" location="'06 - SO 06 - ODBERNÉ ELEK...'!C2" display="/" xr:uid="{00000000-0004-0000-0000-000008000000}"/>
    <hyperlink ref="A106" location="'07 - SO 07 - PRELOŽKA OPT...'!C2" display="/" xr:uid="{00000000-0004-0000-0000-000009000000}"/>
    <hyperlink ref="A109" location="'01.01b - ASR '!C2" display="/" xr:uid="{00000000-0004-0000-0000-00000A000000}"/>
    <hyperlink ref="A110" location="'01.03 - ÚVK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topLeftCell="A118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119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50" t="s">
        <v>135</v>
      </c>
      <c r="F9" s="253"/>
      <c r="G9" s="253"/>
      <c r="H9" s="253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3" t="s">
        <v>2343</v>
      </c>
      <c r="F11" s="253"/>
      <c r="G11" s="253"/>
      <c r="H11" s="253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44322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4" t="str">
        <f>'Rekapitulácia stavby'!E14</f>
        <v>Vyplň údaj</v>
      </c>
      <c r="F20" s="226"/>
      <c r="G20" s="226"/>
      <c r="H20" s="226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0" t="s">
        <v>1</v>
      </c>
      <c r="F29" s="230"/>
      <c r="G29" s="230"/>
      <c r="H29" s="230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ROUND(J123,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ROUND((SUM(BE123:BE140)),  2)</f>
        <v>0</v>
      </c>
      <c r="I35" s="101">
        <v>0.2</v>
      </c>
      <c r="J35" s="100">
        <f>ROUND(((SUM(BE123:BE140))*I35),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ROUND((SUM(BF123:BF140)),  2)</f>
        <v>0</v>
      </c>
      <c r="I36" s="101">
        <v>0.2</v>
      </c>
      <c r="J36" s="100">
        <f>ROUND(((SUM(BF123:BF140))*I36),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ROUND((SUM(BG123:BG140)),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ROUND((SUM(BH123:BH140)),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ROUND((SUM(BI123:BI140)),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50" t="s">
        <v>135</v>
      </c>
      <c r="F87" s="253"/>
      <c r="G87" s="253"/>
      <c r="H87" s="253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3" t="str">
        <f>E11</f>
        <v>06 - SO 06 - ODBERNÉ ELEKTRICKÉ ZARIADENIE</v>
      </c>
      <c r="F89" s="253"/>
      <c r="G89" s="253"/>
      <c r="H89" s="253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44322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J123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1189</v>
      </c>
      <c r="E99" s="121"/>
      <c r="F99" s="121"/>
      <c r="G99" s="121"/>
      <c r="H99" s="121"/>
      <c r="I99" s="122"/>
      <c r="J99" s="123">
        <f>J124</f>
        <v>0</v>
      </c>
      <c r="L99" s="119"/>
    </row>
    <row r="100" spans="2:47" s="9" customFormat="1" ht="19.95" customHeight="1">
      <c r="B100" s="124"/>
      <c r="D100" s="125" t="s">
        <v>1190</v>
      </c>
      <c r="E100" s="126"/>
      <c r="F100" s="126"/>
      <c r="G100" s="126"/>
      <c r="H100" s="126"/>
      <c r="I100" s="127"/>
      <c r="J100" s="128">
        <f>J125</f>
        <v>0</v>
      </c>
      <c r="L100" s="124"/>
    </row>
    <row r="101" spans="2:47" s="9" customFormat="1" ht="19.95" customHeight="1">
      <c r="B101" s="124"/>
      <c r="D101" s="125" t="s">
        <v>1199</v>
      </c>
      <c r="E101" s="126"/>
      <c r="F101" s="126"/>
      <c r="G101" s="126"/>
      <c r="H101" s="126"/>
      <c r="I101" s="127"/>
      <c r="J101" s="128">
        <f>J135</f>
        <v>0</v>
      </c>
      <c r="L101" s="124"/>
    </row>
    <row r="102" spans="2:47" s="1" customFormat="1" ht="21.75" customHeight="1">
      <c r="B102" s="28"/>
      <c r="I102" s="93"/>
      <c r="L102" s="28"/>
    </row>
    <row r="103" spans="2:47" s="1" customFormat="1" ht="7.05" customHeight="1">
      <c r="B103" s="40"/>
      <c r="C103" s="41"/>
      <c r="D103" s="41"/>
      <c r="E103" s="41"/>
      <c r="F103" s="41"/>
      <c r="G103" s="41"/>
      <c r="H103" s="41"/>
      <c r="I103" s="113"/>
      <c r="J103" s="41"/>
      <c r="K103" s="41"/>
      <c r="L103" s="28"/>
    </row>
    <row r="107" spans="2:47" s="1" customFormat="1" ht="7.05" customHeight="1">
      <c r="B107" s="42"/>
      <c r="C107" s="43"/>
      <c r="D107" s="43"/>
      <c r="E107" s="43"/>
      <c r="F107" s="43"/>
      <c r="G107" s="43"/>
      <c r="H107" s="43"/>
      <c r="I107" s="114"/>
      <c r="J107" s="43"/>
      <c r="K107" s="43"/>
      <c r="L107" s="28"/>
    </row>
    <row r="108" spans="2:47" s="1" customFormat="1" ht="25.05" customHeight="1">
      <c r="B108" s="28"/>
      <c r="C108" s="17" t="s">
        <v>168</v>
      </c>
      <c r="I108" s="93"/>
      <c r="L108" s="28"/>
    </row>
    <row r="109" spans="2:47" s="1" customFormat="1" ht="7.05" customHeight="1">
      <c r="B109" s="28"/>
      <c r="I109" s="93"/>
      <c r="L109" s="28"/>
    </row>
    <row r="110" spans="2:47" s="1" customFormat="1" ht="12" customHeight="1">
      <c r="B110" s="28"/>
      <c r="C110" s="23" t="s">
        <v>15</v>
      </c>
      <c r="I110" s="93"/>
      <c r="L110" s="28"/>
    </row>
    <row r="111" spans="2:47" s="1" customFormat="1" ht="16.5" customHeight="1">
      <c r="B111" s="28"/>
      <c r="E111" s="250" t="str">
        <f>E7</f>
        <v>ZARIADENIE OPATROVATEĽSKEJ SLUŽBY A DENNÝ STACIONÁR V OBJEKTE SÚP. Č. 2845</v>
      </c>
      <c r="F111" s="251"/>
      <c r="G111" s="251"/>
      <c r="H111" s="251"/>
      <c r="I111" s="93"/>
      <c r="L111" s="28"/>
    </row>
    <row r="112" spans="2:47" ht="12" customHeight="1">
      <c r="B112" s="16"/>
      <c r="C112" s="23" t="s">
        <v>134</v>
      </c>
      <c r="L112" s="16"/>
    </row>
    <row r="113" spans="2:65" s="1" customFormat="1" ht="25.5" customHeight="1">
      <c r="B113" s="28"/>
      <c r="E113" s="250" t="s">
        <v>135</v>
      </c>
      <c r="F113" s="253"/>
      <c r="G113" s="253"/>
      <c r="H113" s="253"/>
      <c r="I113" s="93"/>
      <c r="L113" s="28"/>
    </row>
    <row r="114" spans="2:65" s="1" customFormat="1" ht="12" customHeight="1">
      <c r="B114" s="28"/>
      <c r="C114" s="23" t="s">
        <v>136</v>
      </c>
      <c r="I114" s="93"/>
      <c r="L114" s="28"/>
    </row>
    <row r="115" spans="2:65" s="1" customFormat="1" ht="16.5" customHeight="1">
      <c r="B115" s="28"/>
      <c r="E115" s="223" t="str">
        <f>E11</f>
        <v>06 - SO 06 - ODBERNÉ ELEKTRICKÉ ZARIADENIE</v>
      </c>
      <c r="F115" s="253"/>
      <c r="G115" s="253"/>
      <c r="H115" s="253"/>
      <c r="I115" s="93"/>
      <c r="L115" s="28"/>
    </row>
    <row r="116" spans="2:65" s="1" customFormat="1" ht="7.05" customHeight="1">
      <c r="B116" s="28"/>
      <c r="I116" s="93"/>
      <c r="L116" s="28"/>
    </row>
    <row r="117" spans="2:65" s="1" customFormat="1" ht="12" customHeight="1">
      <c r="B117" s="28"/>
      <c r="C117" s="23" t="s">
        <v>19</v>
      </c>
      <c r="F117" s="21" t="str">
        <f>F14</f>
        <v>parc. č. C KN 5066/204, k.ú. Snina</v>
      </c>
      <c r="I117" s="94" t="s">
        <v>21</v>
      </c>
      <c r="J117" s="48">
        <f>IF(J14="","",J14)</f>
        <v>44322</v>
      </c>
      <c r="L117" s="28"/>
    </row>
    <row r="118" spans="2:65" s="1" customFormat="1" ht="7.05" customHeight="1">
      <c r="B118" s="28"/>
      <c r="I118" s="93"/>
      <c r="L118" s="28"/>
    </row>
    <row r="119" spans="2:65" s="1" customFormat="1" ht="15.3" customHeight="1">
      <c r="B119" s="28"/>
      <c r="C119" s="23" t="s">
        <v>22</v>
      </c>
      <c r="F119" s="21" t="str">
        <f>E17</f>
        <v>Mesto Snina</v>
      </c>
      <c r="I119" s="94" t="s">
        <v>28</v>
      </c>
      <c r="J119" s="26" t="str">
        <f>E23</f>
        <v>Ing. Róbert Šmajda</v>
      </c>
      <c r="L119" s="28"/>
    </row>
    <row r="120" spans="2:65" s="1" customFormat="1" ht="15.3" customHeight="1">
      <c r="B120" s="28"/>
      <c r="C120" s="23" t="s">
        <v>26</v>
      </c>
      <c r="F120" s="21" t="str">
        <f>IF(E20="","",E20)</f>
        <v>Vyplň údaj</v>
      </c>
      <c r="I120" s="94" t="s">
        <v>31</v>
      </c>
      <c r="J120" s="26" t="str">
        <f>E26</f>
        <v>Martin Kofira - KM</v>
      </c>
      <c r="L120" s="28"/>
    </row>
    <row r="121" spans="2:65" s="1" customFormat="1" ht="10.35" customHeight="1">
      <c r="B121" s="28"/>
      <c r="I121" s="93"/>
      <c r="L121" s="28"/>
    </row>
    <row r="122" spans="2:65" s="10" customFormat="1" ht="29.25" customHeight="1">
      <c r="B122" s="129"/>
      <c r="C122" s="130" t="s">
        <v>169</v>
      </c>
      <c r="D122" s="131" t="s">
        <v>59</v>
      </c>
      <c r="E122" s="131" t="s">
        <v>55</v>
      </c>
      <c r="F122" s="131" t="s">
        <v>56</v>
      </c>
      <c r="G122" s="131" t="s">
        <v>170</v>
      </c>
      <c r="H122" s="131" t="s">
        <v>171</v>
      </c>
      <c r="I122" s="132" t="s">
        <v>172</v>
      </c>
      <c r="J122" s="133" t="s">
        <v>142</v>
      </c>
      <c r="K122" s="134" t="s">
        <v>173</v>
      </c>
      <c r="L122" s="129"/>
      <c r="M122" s="55" t="s">
        <v>1</v>
      </c>
      <c r="N122" s="56" t="s">
        <v>38</v>
      </c>
      <c r="O122" s="56" t="s">
        <v>174</v>
      </c>
      <c r="P122" s="56" t="s">
        <v>175</v>
      </c>
      <c r="Q122" s="56" t="s">
        <v>176</v>
      </c>
      <c r="R122" s="56" t="s">
        <v>177</v>
      </c>
      <c r="S122" s="56" t="s">
        <v>178</v>
      </c>
      <c r="T122" s="57" t="s">
        <v>179</v>
      </c>
    </row>
    <row r="123" spans="2:65" s="1" customFormat="1" ht="22.95" customHeight="1">
      <c r="B123" s="28"/>
      <c r="C123" s="60" t="s">
        <v>143</v>
      </c>
      <c r="I123" s="93"/>
      <c r="J123" s="135">
        <f>BK123</f>
        <v>0</v>
      </c>
      <c r="L123" s="28"/>
      <c r="M123" s="58"/>
      <c r="N123" s="49"/>
      <c r="O123" s="49"/>
      <c r="P123" s="136">
        <f>P124</f>
        <v>0</v>
      </c>
      <c r="Q123" s="49"/>
      <c r="R123" s="136">
        <f>R124</f>
        <v>0</v>
      </c>
      <c r="S123" s="49"/>
      <c r="T123" s="137">
        <f>T124</f>
        <v>0</v>
      </c>
      <c r="AT123" s="13" t="s">
        <v>73</v>
      </c>
      <c r="AU123" s="13" t="s">
        <v>144</v>
      </c>
      <c r="BK123" s="138">
        <f>BK124</f>
        <v>0</v>
      </c>
    </row>
    <row r="124" spans="2:65" s="11" customFormat="1" ht="25.95" customHeight="1">
      <c r="B124" s="139"/>
      <c r="D124" s="140" t="s">
        <v>73</v>
      </c>
      <c r="E124" s="141" t="s">
        <v>280</v>
      </c>
      <c r="F124" s="141" t="s">
        <v>1200</v>
      </c>
      <c r="I124" s="142"/>
      <c r="J124" s="143">
        <f>BK124</f>
        <v>0</v>
      </c>
      <c r="L124" s="139"/>
      <c r="M124" s="144"/>
      <c r="N124" s="145"/>
      <c r="O124" s="145"/>
      <c r="P124" s="146">
        <f>P125+P135</f>
        <v>0</v>
      </c>
      <c r="Q124" s="145"/>
      <c r="R124" s="146">
        <f>R125+R135</f>
        <v>0</v>
      </c>
      <c r="S124" s="145"/>
      <c r="T124" s="147">
        <f>T125+T135</f>
        <v>0</v>
      </c>
      <c r="AR124" s="140" t="s">
        <v>91</v>
      </c>
      <c r="AT124" s="148" t="s">
        <v>73</v>
      </c>
      <c r="AU124" s="148" t="s">
        <v>74</v>
      </c>
      <c r="AY124" s="140" t="s">
        <v>182</v>
      </c>
      <c r="BK124" s="149">
        <f>BK125+BK135</f>
        <v>0</v>
      </c>
    </row>
    <row r="125" spans="2:65" s="11" customFormat="1" ht="22.95" customHeight="1">
      <c r="B125" s="139"/>
      <c r="D125" s="140" t="s">
        <v>73</v>
      </c>
      <c r="E125" s="150" t="s">
        <v>1201</v>
      </c>
      <c r="F125" s="150" t="s">
        <v>1202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SUM(P126:P134)</f>
        <v>0</v>
      </c>
      <c r="Q125" s="145"/>
      <c r="R125" s="146">
        <f>SUM(R126:R134)</f>
        <v>0</v>
      </c>
      <c r="S125" s="145"/>
      <c r="T125" s="147">
        <f>SUM(T126:T134)</f>
        <v>0</v>
      </c>
      <c r="AR125" s="140" t="s">
        <v>91</v>
      </c>
      <c r="AT125" s="148" t="s">
        <v>73</v>
      </c>
      <c r="AU125" s="148" t="s">
        <v>81</v>
      </c>
      <c r="AY125" s="140" t="s">
        <v>182</v>
      </c>
      <c r="BK125" s="149">
        <f>SUM(BK126:BK134)</f>
        <v>0</v>
      </c>
    </row>
    <row r="126" spans="2:65" s="1" customFormat="1" ht="24" customHeight="1">
      <c r="B126" s="152"/>
      <c r="C126" s="153" t="s">
        <v>81</v>
      </c>
      <c r="D126" s="153" t="s">
        <v>184</v>
      </c>
      <c r="E126" s="154" t="s">
        <v>2344</v>
      </c>
      <c r="F126" s="155" t="s">
        <v>2345</v>
      </c>
      <c r="G126" s="156" t="s">
        <v>1209</v>
      </c>
      <c r="H126" s="157">
        <v>16</v>
      </c>
      <c r="I126" s="158"/>
      <c r="J126" s="159">
        <f t="shared" ref="J126:J134" si="0">ROUND(I126*H126,2)</f>
        <v>0</v>
      </c>
      <c r="K126" s="155" t="s">
        <v>1</v>
      </c>
      <c r="L126" s="28"/>
      <c r="M126" s="160" t="s">
        <v>1</v>
      </c>
      <c r="N126" s="161" t="s">
        <v>40</v>
      </c>
      <c r="O126" s="51"/>
      <c r="P126" s="162">
        <f t="shared" ref="P126:P134" si="1">O126*H126</f>
        <v>0</v>
      </c>
      <c r="Q126" s="162">
        <v>0</v>
      </c>
      <c r="R126" s="162">
        <f t="shared" ref="R126:R134" si="2">Q126*H126</f>
        <v>0</v>
      </c>
      <c r="S126" s="162">
        <v>0</v>
      </c>
      <c r="T126" s="163">
        <f t="shared" ref="T126:T134" si="3">S126*H126</f>
        <v>0</v>
      </c>
      <c r="AR126" s="164" t="s">
        <v>445</v>
      </c>
      <c r="AT126" s="164" t="s">
        <v>184</v>
      </c>
      <c r="AU126" s="164" t="s">
        <v>86</v>
      </c>
      <c r="AY126" s="13" t="s">
        <v>182</v>
      </c>
      <c r="BE126" s="165">
        <f t="shared" ref="BE126:BE134" si="4">IF(N126="základná",J126,0)</f>
        <v>0</v>
      </c>
      <c r="BF126" s="165">
        <f t="shared" ref="BF126:BF134" si="5">IF(N126="znížená",J126,0)</f>
        <v>0</v>
      </c>
      <c r="BG126" s="165">
        <f t="shared" ref="BG126:BG134" si="6">IF(N126="zákl. prenesená",J126,0)</f>
        <v>0</v>
      </c>
      <c r="BH126" s="165">
        <f t="shared" ref="BH126:BH134" si="7">IF(N126="zníž. prenesená",J126,0)</f>
        <v>0</v>
      </c>
      <c r="BI126" s="165">
        <f t="shared" ref="BI126:BI134" si="8">IF(N126="nulová",J126,0)</f>
        <v>0</v>
      </c>
      <c r="BJ126" s="13" t="s">
        <v>86</v>
      </c>
      <c r="BK126" s="165">
        <f t="shared" ref="BK126:BK134" si="9">ROUND(I126*H126,2)</f>
        <v>0</v>
      </c>
      <c r="BL126" s="13" t="s">
        <v>445</v>
      </c>
      <c r="BM126" s="164" t="s">
        <v>214</v>
      </c>
    </row>
    <row r="127" spans="2:65" s="1" customFormat="1" ht="24" customHeight="1">
      <c r="B127" s="152"/>
      <c r="C127" s="153" t="s">
        <v>86</v>
      </c>
      <c r="D127" s="153" t="s">
        <v>184</v>
      </c>
      <c r="E127" s="154" t="s">
        <v>2346</v>
      </c>
      <c r="F127" s="155" t="s">
        <v>2347</v>
      </c>
      <c r="G127" s="156" t="s">
        <v>1209</v>
      </c>
      <c r="H127" s="157">
        <v>3</v>
      </c>
      <c r="I127" s="158"/>
      <c r="J127" s="159">
        <f t="shared" si="0"/>
        <v>0</v>
      </c>
      <c r="K127" s="155" t="s">
        <v>1</v>
      </c>
      <c r="L127" s="28"/>
      <c r="M127" s="160" t="s">
        <v>1</v>
      </c>
      <c r="N127" s="161" t="s">
        <v>40</v>
      </c>
      <c r="O127" s="51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AR127" s="164" t="s">
        <v>445</v>
      </c>
      <c r="AT127" s="164" t="s">
        <v>184</v>
      </c>
      <c r="AU127" s="164" t="s">
        <v>86</v>
      </c>
      <c r="AY127" s="13" t="s">
        <v>182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3" t="s">
        <v>86</v>
      </c>
      <c r="BK127" s="165">
        <f t="shared" si="9"/>
        <v>0</v>
      </c>
      <c r="BL127" s="13" t="s">
        <v>445</v>
      </c>
      <c r="BM127" s="164" t="s">
        <v>223</v>
      </c>
    </row>
    <row r="128" spans="2:65" s="1" customFormat="1" ht="24" customHeight="1">
      <c r="B128" s="152"/>
      <c r="C128" s="153" t="s">
        <v>91</v>
      </c>
      <c r="D128" s="153" t="s">
        <v>184</v>
      </c>
      <c r="E128" s="154" t="s">
        <v>2348</v>
      </c>
      <c r="F128" s="155" t="s">
        <v>2349</v>
      </c>
      <c r="G128" s="156" t="s">
        <v>280</v>
      </c>
      <c r="H128" s="157">
        <v>25</v>
      </c>
      <c r="I128" s="158"/>
      <c r="J128" s="159">
        <f t="shared" si="0"/>
        <v>0</v>
      </c>
      <c r="K128" s="155" t="s">
        <v>1</v>
      </c>
      <c r="L128" s="28"/>
      <c r="M128" s="160" t="s">
        <v>1</v>
      </c>
      <c r="N128" s="161" t="s">
        <v>40</v>
      </c>
      <c r="O128" s="51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AR128" s="164" t="s">
        <v>445</v>
      </c>
      <c r="AT128" s="164" t="s">
        <v>184</v>
      </c>
      <c r="AU128" s="164" t="s">
        <v>86</v>
      </c>
      <c r="AY128" s="13" t="s">
        <v>182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3" t="s">
        <v>86</v>
      </c>
      <c r="BK128" s="165">
        <f t="shared" si="9"/>
        <v>0</v>
      </c>
      <c r="BL128" s="13" t="s">
        <v>445</v>
      </c>
      <c r="BM128" s="164" t="s">
        <v>231</v>
      </c>
    </row>
    <row r="129" spans="2:65" s="1" customFormat="1" ht="16.5" customHeight="1">
      <c r="B129" s="152"/>
      <c r="C129" s="153" t="s">
        <v>189</v>
      </c>
      <c r="D129" s="153" t="s">
        <v>184</v>
      </c>
      <c r="E129" s="154" t="s">
        <v>81</v>
      </c>
      <c r="F129" s="155" t="s">
        <v>2350</v>
      </c>
      <c r="G129" s="156" t="s">
        <v>1590</v>
      </c>
      <c r="H129" s="157">
        <v>4</v>
      </c>
      <c r="I129" s="158"/>
      <c r="J129" s="159">
        <f t="shared" si="0"/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AR129" s="164" t="s">
        <v>445</v>
      </c>
      <c r="AT129" s="164" t="s">
        <v>184</v>
      </c>
      <c r="AU129" s="164" t="s">
        <v>86</v>
      </c>
      <c r="AY129" s="13" t="s">
        <v>182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3" t="s">
        <v>86</v>
      </c>
      <c r="BK129" s="165">
        <f t="shared" si="9"/>
        <v>0</v>
      </c>
      <c r="BL129" s="13" t="s">
        <v>445</v>
      </c>
      <c r="BM129" s="164" t="s">
        <v>297</v>
      </c>
    </row>
    <row r="130" spans="2:65" s="1" customFormat="1" ht="16.5" customHeight="1">
      <c r="B130" s="152"/>
      <c r="C130" s="166" t="s">
        <v>201</v>
      </c>
      <c r="D130" s="166" t="s">
        <v>280</v>
      </c>
      <c r="E130" s="167" t="s">
        <v>81</v>
      </c>
      <c r="F130" s="168" t="s">
        <v>2351</v>
      </c>
      <c r="G130" s="169" t="s">
        <v>280</v>
      </c>
      <c r="H130" s="170">
        <v>25</v>
      </c>
      <c r="I130" s="171"/>
      <c r="J130" s="172">
        <f t="shared" si="0"/>
        <v>0</v>
      </c>
      <c r="K130" s="168" t="s">
        <v>1</v>
      </c>
      <c r="L130" s="173"/>
      <c r="M130" s="174" t="s">
        <v>1</v>
      </c>
      <c r="N130" s="175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1278</v>
      </c>
      <c r="AT130" s="164" t="s">
        <v>280</v>
      </c>
      <c r="AU130" s="164" t="s">
        <v>86</v>
      </c>
      <c r="AY130" s="13" t="s">
        <v>182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445</v>
      </c>
      <c r="BM130" s="164" t="s">
        <v>86</v>
      </c>
    </row>
    <row r="131" spans="2:65" s="1" customFormat="1" ht="16.5" customHeight="1">
      <c r="B131" s="152"/>
      <c r="C131" s="166" t="s">
        <v>206</v>
      </c>
      <c r="D131" s="166" t="s">
        <v>280</v>
      </c>
      <c r="E131" s="167" t="s">
        <v>1279</v>
      </c>
      <c r="F131" s="168" t="s">
        <v>2352</v>
      </c>
      <c r="G131" s="169" t="s">
        <v>1277</v>
      </c>
      <c r="H131" s="170">
        <v>3</v>
      </c>
      <c r="I131" s="171"/>
      <c r="J131" s="172">
        <f t="shared" si="0"/>
        <v>0</v>
      </c>
      <c r="K131" s="168" t="s">
        <v>1</v>
      </c>
      <c r="L131" s="173"/>
      <c r="M131" s="174" t="s">
        <v>1</v>
      </c>
      <c r="N131" s="175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1278</v>
      </c>
      <c r="AT131" s="164" t="s">
        <v>280</v>
      </c>
      <c r="AU131" s="164" t="s">
        <v>86</v>
      </c>
      <c r="AY131" s="13" t="s">
        <v>182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445</v>
      </c>
      <c r="BM131" s="164" t="s">
        <v>189</v>
      </c>
    </row>
    <row r="132" spans="2:65" s="1" customFormat="1" ht="16.5" customHeight="1">
      <c r="B132" s="152"/>
      <c r="C132" s="166" t="s">
        <v>210</v>
      </c>
      <c r="D132" s="166" t="s">
        <v>280</v>
      </c>
      <c r="E132" s="167" t="s">
        <v>1281</v>
      </c>
      <c r="F132" s="168" t="s">
        <v>2353</v>
      </c>
      <c r="G132" s="169" t="s">
        <v>280</v>
      </c>
      <c r="H132" s="170">
        <v>25</v>
      </c>
      <c r="I132" s="171"/>
      <c r="J132" s="172">
        <f t="shared" si="0"/>
        <v>0</v>
      </c>
      <c r="K132" s="168" t="s">
        <v>1</v>
      </c>
      <c r="L132" s="173"/>
      <c r="M132" s="174" t="s">
        <v>1</v>
      </c>
      <c r="N132" s="175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1278</v>
      </c>
      <c r="AT132" s="164" t="s">
        <v>280</v>
      </c>
      <c r="AU132" s="164" t="s">
        <v>86</v>
      </c>
      <c r="AY132" s="13" t="s">
        <v>182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445</v>
      </c>
      <c r="BM132" s="164" t="s">
        <v>206</v>
      </c>
    </row>
    <row r="133" spans="2:65" s="1" customFormat="1" ht="16.5" customHeight="1">
      <c r="B133" s="152"/>
      <c r="C133" s="166" t="s">
        <v>214</v>
      </c>
      <c r="D133" s="166" t="s">
        <v>280</v>
      </c>
      <c r="E133" s="167" t="s">
        <v>1283</v>
      </c>
      <c r="F133" s="168" t="s">
        <v>2354</v>
      </c>
      <c r="G133" s="169" t="s">
        <v>1209</v>
      </c>
      <c r="H133" s="170">
        <v>1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1278</v>
      </c>
      <c r="AT133" s="164" t="s">
        <v>280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445</v>
      </c>
      <c r="BM133" s="164" t="s">
        <v>239</v>
      </c>
    </row>
    <row r="134" spans="2:65" s="1" customFormat="1" ht="16.5" customHeight="1">
      <c r="B134" s="152"/>
      <c r="C134" s="166" t="s">
        <v>219</v>
      </c>
      <c r="D134" s="166" t="s">
        <v>280</v>
      </c>
      <c r="E134" s="167" t="s">
        <v>1285</v>
      </c>
      <c r="F134" s="168" t="s">
        <v>2355</v>
      </c>
      <c r="G134" s="169" t="s">
        <v>1277</v>
      </c>
      <c r="H134" s="170">
        <v>1</v>
      </c>
      <c r="I134" s="171"/>
      <c r="J134" s="172">
        <f t="shared" si="0"/>
        <v>0</v>
      </c>
      <c r="K134" s="168" t="s">
        <v>1</v>
      </c>
      <c r="L134" s="173"/>
      <c r="M134" s="174" t="s">
        <v>1</v>
      </c>
      <c r="N134" s="175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1278</v>
      </c>
      <c r="AT134" s="164" t="s">
        <v>280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445</v>
      </c>
      <c r="BM134" s="164" t="s">
        <v>289</v>
      </c>
    </row>
    <row r="135" spans="2:65" s="11" customFormat="1" ht="22.95" customHeight="1">
      <c r="B135" s="139"/>
      <c r="D135" s="140" t="s">
        <v>73</v>
      </c>
      <c r="E135" s="150" t="s">
        <v>1605</v>
      </c>
      <c r="F135" s="150" t="s">
        <v>1606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SUM(P136:P140)</f>
        <v>0</v>
      </c>
      <c r="Q135" s="145"/>
      <c r="R135" s="146">
        <f>SUM(R136:R140)</f>
        <v>0</v>
      </c>
      <c r="S135" s="145"/>
      <c r="T135" s="147">
        <f>SUM(T136:T140)</f>
        <v>0</v>
      </c>
      <c r="AR135" s="140" t="s">
        <v>91</v>
      </c>
      <c r="AT135" s="148" t="s">
        <v>73</v>
      </c>
      <c r="AU135" s="148" t="s">
        <v>81</v>
      </c>
      <c r="AY135" s="140" t="s">
        <v>182</v>
      </c>
      <c r="BK135" s="149">
        <f>SUM(BK136:BK140)</f>
        <v>0</v>
      </c>
    </row>
    <row r="136" spans="2:65" s="1" customFormat="1" ht="24" customHeight="1">
      <c r="B136" s="152"/>
      <c r="C136" s="153" t="s">
        <v>223</v>
      </c>
      <c r="D136" s="153" t="s">
        <v>184</v>
      </c>
      <c r="E136" s="154" t="s">
        <v>1623</v>
      </c>
      <c r="F136" s="155" t="s">
        <v>1624</v>
      </c>
      <c r="G136" s="156" t="s">
        <v>280</v>
      </c>
      <c r="H136" s="157">
        <v>15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445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445</v>
      </c>
      <c r="BM136" s="164" t="s">
        <v>248</v>
      </c>
    </row>
    <row r="137" spans="2:65" s="1" customFormat="1" ht="24" customHeight="1">
      <c r="B137" s="152"/>
      <c r="C137" s="153" t="s">
        <v>227</v>
      </c>
      <c r="D137" s="153" t="s">
        <v>184</v>
      </c>
      <c r="E137" s="154" t="s">
        <v>1607</v>
      </c>
      <c r="F137" s="155" t="s">
        <v>1608</v>
      </c>
      <c r="G137" s="156" t="s">
        <v>280</v>
      </c>
      <c r="H137" s="157">
        <v>15</v>
      </c>
      <c r="I137" s="158"/>
      <c r="J137" s="159">
        <f>ROUND(I137*H137,2)</f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AR137" s="164" t="s">
        <v>445</v>
      </c>
      <c r="AT137" s="164" t="s">
        <v>184</v>
      </c>
      <c r="AU137" s="164" t="s">
        <v>86</v>
      </c>
      <c r="AY137" s="13" t="s">
        <v>182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3" t="s">
        <v>86</v>
      </c>
      <c r="BK137" s="165">
        <f>ROUND(I137*H137,2)</f>
        <v>0</v>
      </c>
      <c r="BL137" s="13" t="s">
        <v>445</v>
      </c>
      <c r="BM137" s="164" t="s">
        <v>256</v>
      </c>
    </row>
    <row r="138" spans="2:65" s="1" customFormat="1" ht="24" customHeight="1">
      <c r="B138" s="152"/>
      <c r="C138" s="153" t="s">
        <v>231</v>
      </c>
      <c r="D138" s="153" t="s">
        <v>184</v>
      </c>
      <c r="E138" s="154" t="s">
        <v>2356</v>
      </c>
      <c r="F138" s="155" t="s">
        <v>2357</v>
      </c>
      <c r="G138" s="156" t="s">
        <v>280</v>
      </c>
      <c r="H138" s="157">
        <v>15</v>
      </c>
      <c r="I138" s="158"/>
      <c r="J138" s="159">
        <f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AR138" s="164" t="s">
        <v>445</v>
      </c>
      <c r="AT138" s="164" t="s">
        <v>184</v>
      </c>
      <c r="AU138" s="164" t="s">
        <v>86</v>
      </c>
      <c r="AY138" s="13" t="s">
        <v>182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3" t="s">
        <v>86</v>
      </c>
      <c r="BK138" s="165">
        <f>ROUND(I138*H138,2)</f>
        <v>0</v>
      </c>
      <c r="BL138" s="13" t="s">
        <v>445</v>
      </c>
      <c r="BM138" s="164" t="s">
        <v>7</v>
      </c>
    </row>
    <row r="139" spans="2:65" s="1" customFormat="1" ht="24" customHeight="1">
      <c r="B139" s="152"/>
      <c r="C139" s="153" t="s">
        <v>235</v>
      </c>
      <c r="D139" s="153" t="s">
        <v>184</v>
      </c>
      <c r="E139" s="154" t="s">
        <v>1613</v>
      </c>
      <c r="F139" s="155" t="s">
        <v>1614</v>
      </c>
      <c r="G139" s="156" t="s">
        <v>280</v>
      </c>
      <c r="H139" s="157">
        <v>15</v>
      </c>
      <c r="I139" s="158"/>
      <c r="J139" s="159">
        <f>ROUND(I139*H139,2)</f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AR139" s="164" t="s">
        <v>445</v>
      </c>
      <c r="AT139" s="164" t="s">
        <v>184</v>
      </c>
      <c r="AU139" s="164" t="s">
        <v>86</v>
      </c>
      <c r="AY139" s="13" t="s">
        <v>182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3" t="s">
        <v>86</v>
      </c>
      <c r="BK139" s="165">
        <f>ROUND(I139*H139,2)</f>
        <v>0</v>
      </c>
      <c r="BL139" s="13" t="s">
        <v>445</v>
      </c>
      <c r="BM139" s="164" t="s">
        <v>271</v>
      </c>
    </row>
    <row r="140" spans="2:65" s="1" customFormat="1" ht="24" customHeight="1">
      <c r="B140" s="152"/>
      <c r="C140" s="153" t="s">
        <v>239</v>
      </c>
      <c r="D140" s="153" t="s">
        <v>184</v>
      </c>
      <c r="E140" s="154" t="s">
        <v>1620</v>
      </c>
      <c r="F140" s="155" t="s">
        <v>1621</v>
      </c>
      <c r="G140" s="156" t="s">
        <v>1618</v>
      </c>
      <c r="H140" s="157">
        <v>5</v>
      </c>
      <c r="I140" s="158"/>
      <c r="J140" s="159">
        <f>ROUND(I140*H140,2)</f>
        <v>0</v>
      </c>
      <c r="K140" s="155" t="s">
        <v>1</v>
      </c>
      <c r="L140" s="28"/>
      <c r="M140" s="176" t="s">
        <v>1</v>
      </c>
      <c r="N140" s="177" t="s">
        <v>40</v>
      </c>
      <c r="O140" s="178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AR140" s="164" t="s">
        <v>445</v>
      </c>
      <c r="AT140" s="164" t="s">
        <v>184</v>
      </c>
      <c r="AU140" s="164" t="s">
        <v>86</v>
      </c>
      <c r="AY140" s="13" t="s">
        <v>182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3" t="s">
        <v>86</v>
      </c>
      <c r="BK140" s="165">
        <f>ROUND(I140*H140,2)</f>
        <v>0</v>
      </c>
      <c r="BL140" s="13" t="s">
        <v>445</v>
      </c>
      <c r="BM140" s="164" t="s">
        <v>279</v>
      </c>
    </row>
    <row r="141" spans="2:65" s="1" customFormat="1" ht="7.05" customHeight="1">
      <c r="B141" s="40"/>
      <c r="C141" s="41"/>
      <c r="D141" s="41"/>
      <c r="E141" s="41"/>
      <c r="F141" s="41"/>
      <c r="G141" s="41"/>
      <c r="H141" s="41"/>
      <c r="I141" s="113"/>
      <c r="J141" s="41"/>
      <c r="K141" s="41"/>
      <c r="L141" s="28"/>
    </row>
  </sheetData>
  <autoFilter ref="C122:K140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82"/>
  <sheetViews>
    <sheetView showGridLines="0" topLeftCell="A151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122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50" t="s">
        <v>135</v>
      </c>
      <c r="F9" s="253"/>
      <c r="G9" s="253"/>
      <c r="H9" s="253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3" t="s">
        <v>2358</v>
      </c>
      <c r="F11" s="253"/>
      <c r="G11" s="253"/>
      <c r="H11" s="253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44322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4" t="str">
        <f>'Rekapitulácia stavby'!E14</f>
        <v>Vyplň údaj</v>
      </c>
      <c r="F20" s="226"/>
      <c r="G20" s="226"/>
      <c r="H20" s="226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0" t="s">
        <v>1</v>
      </c>
      <c r="F29" s="230"/>
      <c r="G29" s="230"/>
      <c r="H29" s="230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ROUND(J125,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ROUND((SUM(BE125:BE181)),  2)</f>
        <v>0</v>
      </c>
      <c r="I35" s="101">
        <v>0.2</v>
      </c>
      <c r="J35" s="100">
        <f>ROUND(((SUM(BE125:BE181))*I35),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ROUND((SUM(BF125:BF181)),  2)</f>
        <v>0</v>
      </c>
      <c r="I36" s="101">
        <v>0.2</v>
      </c>
      <c r="J36" s="100">
        <f>ROUND(((SUM(BF125:BF181))*I36),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ROUND((SUM(BG125:BG181)),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ROUND((SUM(BH125:BH181)),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ROUND((SUM(BI125:BI181)),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50" t="s">
        <v>135</v>
      </c>
      <c r="F87" s="253"/>
      <c r="G87" s="253"/>
      <c r="H87" s="253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3" t="str">
        <f>E11</f>
        <v>07 - SO 07 - PRELOŽKA OPTICKÝCH KÁBLOV</v>
      </c>
      <c r="F89" s="253"/>
      <c r="G89" s="253"/>
      <c r="H89" s="253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44322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J125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1189</v>
      </c>
      <c r="E99" s="121"/>
      <c r="F99" s="121"/>
      <c r="G99" s="121"/>
      <c r="H99" s="121"/>
      <c r="I99" s="122"/>
      <c r="J99" s="123">
        <f>J126</f>
        <v>0</v>
      </c>
      <c r="L99" s="119"/>
    </row>
    <row r="100" spans="2:47" s="9" customFormat="1" ht="19.95" customHeight="1">
      <c r="B100" s="124"/>
      <c r="D100" s="125" t="s">
        <v>1191</v>
      </c>
      <c r="E100" s="126"/>
      <c r="F100" s="126"/>
      <c r="G100" s="126"/>
      <c r="H100" s="126"/>
      <c r="I100" s="127"/>
      <c r="J100" s="128">
        <f>J127</f>
        <v>0</v>
      </c>
      <c r="L100" s="124"/>
    </row>
    <row r="101" spans="2:47" s="9" customFormat="1" ht="14.85" customHeight="1">
      <c r="B101" s="124"/>
      <c r="D101" s="125" t="s">
        <v>2359</v>
      </c>
      <c r="E101" s="126"/>
      <c r="F101" s="126"/>
      <c r="G101" s="126"/>
      <c r="H101" s="126"/>
      <c r="I101" s="127"/>
      <c r="J101" s="128">
        <f>J128</f>
        <v>0</v>
      </c>
      <c r="L101" s="124"/>
    </row>
    <row r="102" spans="2:47" s="9" customFormat="1" ht="14.85" customHeight="1">
      <c r="B102" s="124"/>
      <c r="D102" s="125" t="s">
        <v>2360</v>
      </c>
      <c r="E102" s="126"/>
      <c r="F102" s="126"/>
      <c r="G102" s="126"/>
      <c r="H102" s="126"/>
      <c r="I102" s="127"/>
      <c r="J102" s="128">
        <f>J138</f>
        <v>0</v>
      </c>
      <c r="L102" s="124"/>
    </row>
    <row r="103" spans="2:47" s="9" customFormat="1" ht="14.85" customHeight="1">
      <c r="B103" s="124"/>
      <c r="D103" s="125" t="s">
        <v>2361</v>
      </c>
      <c r="E103" s="126"/>
      <c r="F103" s="126"/>
      <c r="G103" s="126"/>
      <c r="H103" s="126"/>
      <c r="I103" s="127"/>
      <c r="J103" s="128">
        <f>J154</f>
        <v>0</v>
      </c>
      <c r="L103" s="124"/>
    </row>
    <row r="104" spans="2:47" s="1" customFormat="1" ht="21.75" customHeight="1">
      <c r="B104" s="28"/>
      <c r="I104" s="93"/>
      <c r="L104" s="28"/>
    </row>
    <row r="105" spans="2:47" s="1" customFormat="1" ht="7.05" customHeight="1">
      <c r="B105" s="40"/>
      <c r="C105" s="41"/>
      <c r="D105" s="41"/>
      <c r="E105" s="41"/>
      <c r="F105" s="41"/>
      <c r="G105" s="41"/>
      <c r="H105" s="41"/>
      <c r="I105" s="113"/>
      <c r="J105" s="41"/>
      <c r="K105" s="41"/>
      <c r="L105" s="28"/>
    </row>
    <row r="109" spans="2:47" s="1" customFormat="1" ht="7.05" customHeight="1">
      <c r="B109" s="42"/>
      <c r="C109" s="43"/>
      <c r="D109" s="43"/>
      <c r="E109" s="43"/>
      <c r="F109" s="43"/>
      <c r="G109" s="43"/>
      <c r="H109" s="43"/>
      <c r="I109" s="114"/>
      <c r="J109" s="43"/>
      <c r="K109" s="43"/>
      <c r="L109" s="28"/>
    </row>
    <row r="110" spans="2:47" s="1" customFormat="1" ht="25.05" customHeight="1">
      <c r="B110" s="28"/>
      <c r="C110" s="17" t="s">
        <v>168</v>
      </c>
      <c r="I110" s="93"/>
      <c r="L110" s="28"/>
    </row>
    <row r="111" spans="2:47" s="1" customFormat="1" ht="7.05" customHeight="1">
      <c r="B111" s="28"/>
      <c r="I111" s="93"/>
      <c r="L111" s="28"/>
    </row>
    <row r="112" spans="2:47" s="1" customFormat="1" ht="12" customHeight="1">
      <c r="B112" s="28"/>
      <c r="C112" s="23" t="s">
        <v>15</v>
      </c>
      <c r="I112" s="93"/>
      <c r="L112" s="28"/>
    </row>
    <row r="113" spans="2:63" s="1" customFormat="1" ht="16.5" customHeight="1">
      <c r="B113" s="28"/>
      <c r="E113" s="250" t="str">
        <f>E7</f>
        <v>ZARIADENIE OPATROVATEĽSKEJ SLUŽBY A DENNÝ STACIONÁR V OBJEKTE SÚP. Č. 2845</v>
      </c>
      <c r="F113" s="251"/>
      <c r="G113" s="251"/>
      <c r="H113" s="251"/>
      <c r="I113" s="93"/>
      <c r="L113" s="28"/>
    </row>
    <row r="114" spans="2:63" ht="12" customHeight="1">
      <c r="B114" s="16"/>
      <c r="C114" s="23" t="s">
        <v>134</v>
      </c>
      <c r="L114" s="16"/>
    </row>
    <row r="115" spans="2:63" s="1" customFormat="1" ht="25.5" customHeight="1">
      <c r="B115" s="28"/>
      <c r="E115" s="250" t="s">
        <v>135</v>
      </c>
      <c r="F115" s="253"/>
      <c r="G115" s="253"/>
      <c r="H115" s="253"/>
      <c r="I115" s="93"/>
      <c r="L115" s="28"/>
    </row>
    <row r="116" spans="2:63" s="1" customFormat="1" ht="12" customHeight="1">
      <c r="B116" s="28"/>
      <c r="C116" s="23" t="s">
        <v>136</v>
      </c>
      <c r="I116" s="93"/>
      <c r="L116" s="28"/>
    </row>
    <row r="117" spans="2:63" s="1" customFormat="1" ht="16.5" customHeight="1">
      <c r="B117" s="28"/>
      <c r="E117" s="223" t="str">
        <f>E11</f>
        <v>07 - SO 07 - PRELOŽKA OPTICKÝCH KÁBLOV</v>
      </c>
      <c r="F117" s="253"/>
      <c r="G117" s="253"/>
      <c r="H117" s="253"/>
      <c r="I117" s="93"/>
      <c r="L117" s="28"/>
    </row>
    <row r="118" spans="2:63" s="1" customFormat="1" ht="7.05" customHeight="1">
      <c r="B118" s="28"/>
      <c r="I118" s="93"/>
      <c r="L118" s="28"/>
    </row>
    <row r="119" spans="2:63" s="1" customFormat="1" ht="12" customHeight="1">
      <c r="B119" s="28"/>
      <c r="C119" s="23" t="s">
        <v>19</v>
      </c>
      <c r="F119" s="21" t="str">
        <f>F14</f>
        <v>parc. č. C KN 5066/204, k.ú. Snina</v>
      </c>
      <c r="I119" s="94" t="s">
        <v>21</v>
      </c>
      <c r="J119" s="48">
        <f>IF(J14="","",J14)</f>
        <v>44322</v>
      </c>
      <c r="L119" s="28"/>
    </row>
    <row r="120" spans="2:63" s="1" customFormat="1" ht="7.05" customHeight="1">
      <c r="B120" s="28"/>
      <c r="I120" s="93"/>
      <c r="L120" s="28"/>
    </row>
    <row r="121" spans="2:63" s="1" customFormat="1" ht="15.3" customHeight="1">
      <c r="B121" s="28"/>
      <c r="C121" s="23" t="s">
        <v>22</v>
      </c>
      <c r="F121" s="21" t="str">
        <f>E17</f>
        <v>Mesto Snina</v>
      </c>
      <c r="I121" s="94" t="s">
        <v>28</v>
      </c>
      <c r="J121" s="26" t="str">
        <f>E23</f>
        <v>Ing. Róbert Šmajda</v>
      </c>
      <c r="L121" s="28"/>
    </row>
    <row r="122" spans="2:63" s="1" customFormat="1" ht="15.3" customHeight="1">
      <c r="B122" s="28"/>
      <c r="C122" s="23" t="s">
        <v>26</v>
      </c>
      <c r="F122" s="21" t="str">
        <f>IF(E20="","",E20)</f>
        <v>Vyplň údaj</v>
      </c>
      <c r="I122" s="94" t="s">
        <v>31</v>
      </c>
      <c r="J122" s="26" t="str">
        <f>E26</f>
        <v>Martin Kofira - KM</v>
      </c>
      <c r="L122" s="28"/>
    </row>
    <row r="123" spans="2:63" s="1" customFormat="1" ht="10.35" customHeight="1">
      <c r="B123" s="28"/>
      <c r="I123" s="93"/>
      <c r="L123" s="28"/>
    </row>
    <row r="124" spans="2:63" s="10" customFormat="1" ht="29.25" customHeight="1">
      <c r="B124" s="129"/>
      <c r="C124" s="130" t="s">
        <v>169</v>
      </c>
      <c r="D124" s="131" t="s">
        <v>59</v>
      </c>
      <c r="E124" s="131" t="s">
        <v>55</v>
      </c>
      <c r="F124" s="131" t="s">
        <v>56</v>
      </c>
      <c r="G124" s="131" t="s">
        <v>170</v>
      </c>
      <c r="H124" s="131" t="s">
        <v>171</v>
      </c>
      <c r="I124" s="132" t="s">
        <v>172</v>
      </c>
      <c r="J124" s="133" t="s">
        <v>142</v>
      </c>
      <c r="K124" s="134" t="s">
        <v>173</v>
      </c>
      <c r="L124" s="129"/>
      <c r="M124" s="55" t="s">
        <v>1</v>
      </c>
      <c r="N124" s="56" t="s">
        <v>38</v>
      </c>
      <c r="O124" s="56" t="s">
        <v>174</v>
      </c>
      <c r="P124" s="56" t="s">
        <v>175</v>
      </c>
      <c r="Q124" s="56" t="s">
        <v>176</v>
      </c>
      <c r="R124" s="56" t="s">
        <v>177</v>
      </c>
      <c r="S124" s="56" t="s">
        <v>178</v>
      </c>
      <c r="T124" s="57" t="s">
        <v>179</v>
      </c>
    </row>
    <row r="125" spans="2:63" s="1" customFormat="1" ht="22.95" customHeight="1">
      <c r="B125" s="28"/>
      <c r="C125" s="60" t="s">
        <v>143</v>
      </c>
      <c r="I125" s="93"/>
      <c r="J125" s="135">
        <f>BK125</f>
        <v>0</v>
      </c>
      <c r="L125" s="28"/>
      <c r="M125" s="58"/>
      <c r="N125" s="49"/>
      <c r="O125" s="49"/>
      <c r="P125" s="136">
        <f>P126</f>
        <v>0</v>
      </c>
      <c r="Q125" s="49"/>
      <c r="R125" s="136">
        <f>R126</f>
        <v>0</v>
      </c>
      <c r="S125" s="49"/>
      <c r="T125" s="137">
        <f>T126</f>
        <v>0</v>
      </c>
      <c r="AT125" s="13" t="s">
        <v>73</v>
      </c>
      <c r="AU125" s="13" t="s">
        <v>144</v>
      </c>
      <c r="BK125" s="138">
        <f>BK126</f>
        <v>0</v>
      </c>
    </row>
    <row r="126" spans="2:63" s="11" customFormat="1" ht="25.95" customHeight="1">
      <c r="B126" s="139"/>
      <c r="D126" s="140" t="s">
        <v>73</v>
      </c>
      <c r="E126" s="141" t="s">
        <v>280</v>
      </c>
      <c r="F126" s="141" t="s">
        <v>1200</v>
      </c>
      <c r="I126" s="142"/>
      <c r="J126" s="143">
        <f>BK126</f>
        <v>0</v>
      </c>
      <c r="L126" s="139"/>
      <c r="M126" s="144"/>
      <c r="N126" s="145"/>
      <c r="O126" s="145"/>
      <c r="P126" s="146">
        <f>P127</f>
        <v>0</v>
      </c>
      <c r="Q126" s="145"/>
      <c r="R126" s="146">
        <f>R127</f>
        <v>0</v>
      </c>
      <c r="S126" s="145"/>
      <c r="T126" s="147">
        <f>T127</f>
        <v>0</v>
      </c>
      <c r="AR126" s="140" t="s">
        <v>91</v>
      </c>
      <c r="AT126" s="148" t="s">
        <v>73</v>
      </c>
      <c r="AU126" s="148" t="s">
        <v>74</v>
      </c>
      <c r="AY126" s="140" t="s">
        <v>182</v>
      </c>
      <c r="BK126" s="149">
        <f>BK127</f>
        <v>0</v>
      </c>
    </row>
    <row r="127" spans="2:63" s="11" customFormat="1" ht="22.95" customHeight="1">
      <c r="B127" s="139"/>
      <c r="D127" s="140" t="s">
        <v>73</v>
      </c>
      <c r="E127" s="150" t="s">
        <v>1389</v>
      </c>
      <c r="F127" s="150" t="s">
        <v>1390</v>
      </c>
      <c r="I127" s="142"/>
      <c r="J127" s="151">
        <f>BK127</f>
        <v>0</v>
      </c>
      <c r="L127" s="139"/>
      <c r="M127" s="144"/>
      <c r="N127" s="145"/>
      <c r="O127" s="145"/>
      <c r="P127" s="146">
        <f>P128+P138+P154</f>
        <v>0</v>
      </c>
      <c r="Q127" s="145"/>
      <c r="R127" s="146">
        <f>R128+R138+R154</f>
        <v>0</v>
      </c>
      <c r="S127" s="145"/>
      <c r="T127" s="147">
        <f>T128+T138+T154</f>
        <v>0</v>
      </c>
      <c r="AR127" s="140" t="s">
        <v>91</v>
      </c>
      <c r="AT127" s="148" t="s">
        <v>73</v>
      </c>
      <c r="AU127" s="148" t="s">
        <v>81</v>
      </c>
      <c r="AY127" s="140" t="s">
        <v>182</v>
      </c>
      <c r="BK127" s="149">
        <f>BK128+BK138+BK154</f>
        <v>0</v>
      </c>
    </row>
    <row r="128" spans="2:63" s="11" customFormat="1" ht="20.85" customHeight="1">
      <c r="B128" s="139"/>
      <c r="D128" s="140" t="s">
        <v>73</v>
      </c>
      <c r="E128" s="150" t="s">
        <v>81</v>
      </c>
      <c r="F128" s="150" t="s">
        <v>2362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SUM(P129:P137)</f>
        <v>0</v>
      </c>
      <c r="Q128" s="145"/>
      <c r="R128" s="146">
        <f>SUM(R129:R137)</f>
        <v>0</v>
      </c>
      <c r="S128" s="145"/>
      <c r="T128" s="147">
        <f>SUM(T129:T137)</f>
        <v>0</v>
      </c>
      <c r="AR128" s="140" t="s">
        <v>91</v>
      </c>
      <c r="AT128" s="148" t="s">
        <v>73</v>
      </c>
      <c r="AU128" s="148" t="s">
        <v>86</v>
      </c>
      <c r="AY128" s="140" t="s">
        <v>182</v>
      </c>
      <c r="BK128" s="149">
        <f>SUM(BK129:BK137)</f>
        <v>0</v>
      </c>
    </row>
    <row r="129" spans="2:65" s="1" customFormat="1" ht="16.5" customHeight="1">
      <c r="B129" s="152"/>
      <c r="C129" s="153" t="s">
        <v>81</v>
      </c>
      <c r="D129" s="153" t="s">
        <v>184</v>
      </c>
      <c r="E129" s="154" t="s">
        <v>81</v>
      </c>
      <c r="F129" s="155" t="s">
        <v>2363</v>
      </c>
      <c r="G129" s="156" t="s">
        <v>1277</v>
      </c>
      <c r="H129" s="157">
        <v>1</v>
      </c>
      <c r="I129" s="158"/>
      <c r="J129" s="159">
        <f t="shared" ref="J129:J137" si="0">ROUND(I129*H129,2)</f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ref="P129:P137" si="1">O129*H129</f>
        <v>0</v>
      </c>
      <c r="Q129" s="162">
        <v>0</v>
      </c>
      <c r="R129" s="162">
        <f t="shared" ref="R129:R137" si="2">Q129*H129</f>
        <v>0</v>
      </c>
      <c r="S129" s="162">
        <v>0</v>
      </c>
      <c r="T129" s="163">
        <f t="shared" ref="T129:T137" si="3">S129*H129</f>
        <v>0</v>
      </c>
      <c r="AR129" s="164" t="s">
        <v>445</v>
      </c>
      <c r="AT129" s="164" t="s">
        <v>184</v>
      </c>
      <c r="AU129" s="164" t="s">
        <v>91</v>
      </c>
      <c r="AY129" s="13" t="s">
        <v>182</v>
      </c>
      <c r="BE129" s="165">
        <f t="shared" ref="BE129:BE137" si="4">IF(N129="základná",J129,0)</f>
        <v>0</v>
      </c>
      <c r="BF129" s="165">
        <f t="shared" ref="BF129:BF137" si="5">IF(N129="znížená",J129,0)</f>
        <v>0</v>
      </c>
      <c r="BG129" s="165">
        <f t="shared" ref="BG129:BG137" si="6">IF(N129="zákl. prenesená",J129,0)</f>
        <v>0</v>
      </c>
      <c r="BH129" s="165">
        <f t="shared" ref="BH129:BH137" si="7">IF(N129="zníž. prenesená",J129,0)</f>
        <v>0</v>
      </c>
      <c r="BI129" s="165">
        <f t="shared" ref="BI129:BI137" si="8">IF(N129="nulová",J129,0)</f>
        <v>0</v>
      </c>
      <c r="BJ129" s="13" t="s">
        <v>86</v>
      </c>
      <c r="BK129" s="165">
        <f t="shared" ref="BK129:BK137" si="9">ROUND(I129*H129,2)</f>
        <v>0</v>
      </c>
      <c r="BL129" s="13" t="s">
        <v>445</v>
      </c>
      <c r="BM129" s="164" t="s">
        <v>86</v>
      </c>
    </row>
    <row r="130" spans="2:65" s="1" customFormat="1" ht="16.5" customHeight="1">
      <c r="B130" s="152"/>
      <c r="C130" s="153" t="s">
        <v>86</v>
      </c>
      <c r="D130" s="153" t="s">
        <v>184</v>
      </c>
      <c r="E130" s="154" t="s">
        <v>1279</v>
      </c>
      <c r="F130" s="155" t="s">
        <v>2364</v>
      </c>
      <c r="G130" s="156" t="s">
        <v>1277</v>
      </c>
      <c r="H130" s="157">
        <v>2</v>
      </c>
      <c r="I130" s="158"/>
      <c r="J130" s="159">
        <f t="shared" si="0"/>
        <v>0</v>
      </c>
      <c r="K130" s="155" t="s">
        <v>1</v>
      </c>
      <c r="L130" s="28"/>
      <c r="M130" s="160" t="s">
        <v>1</v>
      </c>
      <c r="N130" s="161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445</v>
      </c>
      <c r="AT130" s="164" t="s">
        <v>184</v>
      </c>
      <c r="AU130" s="164" t="s">
        <v>91</v>
      </c>
      <c r="AY130" s="13" t="s">
        <v>182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445</v>
      </c>
      <c r="BM130" s="164" t="s">
        <v>189</v>
      </c>
    </row>
    <row r="131" spans="2:65" s="1" customFormat="1" ht="16.5" customHeight="1">
      <c r="B131" s="152"/>
      <c r="C131" s="153" t="s">
        <v>91</v>
      </c>
      <c r="D131" s="153" t="s">
        <v>184</v>
      </c>
      <c r="E131" s="154" t="s">
        <v>1281</v>
      </c>
      <c r="F131" s="155" t="s">
        <v>2365</v>
      </c>
      <c r="G131" s="156" t="s">
        <v>1277</v>
      </c>
      <c r="H131" s="157">
        <v>5</v>
      </c>
      <c r="I131" s="158"/>
      <c r="J131" s="159">
        <f t="shared" si="0"/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445</v>
      </c>
      <c r="AT131" s="164" t="s">
        <v>184</v>
      </c>
      <c r="AU131" s="164" t="s">
        <v>91</v>
      </c>
      <c r="AY131" s="13" t="s">
        <v>182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445</v>
      </c>
      <c r="BM131" s="164" t="s">
        <v>206</v>
      </c>
    </row>
    <row r="132" spans="2:65" s="1" customFormat="1" ht="16.5" customHeight="1">
      <c r="B132" s="152"/>
      <c r="C132" s="153" t="s">
        <v>189</v>
      </c>
      <c r="D132" s="153" t="s">
        <v>184</v>
      </c>
      <c r="E132" s="154" t="s">
        <v>1283</v>
      </c>
      <c r="F132" s="155" t="s">
        <v>2366</v>
      </c>
      <c r="G132" s="156" t="s">
        <v>1277</v>
      </c>
      <c r="H132" s="157">
        <v>2</v>
      </c>
      <c r="I132" s="158"/>
      <c r="J132" s="159">
        <f t="shared" si="0"/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445</v>
      </c>
      <c r="AT132" s="164" t="s">
        <v>184</v>
      </c>
      <c r="AU132" s="164" t="s">
        <v>91</v>
      </c>
      <c r="AY132" s="13" t="s">
        <v>182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445</v>
      </c>
      <c r="BM132" s="164" t="s">
        <v>214</v>
      </c>
    </row>
    <row r="133" spans="2:65" s="1" customFormat="1" ht="16.5" customHeight="1">
      <c r="B133" s="152"/>
      <c r="C133" s="153" t="s">
        <v>201</v>
      </c>
      <c r="D133" s="153" t="s">
        <v>184</v>
      </c>
      <c r="E133" s="154" t="s">
        <v>1285</v>
      </c>
      <c r="F133" s="155" t="s">
        <v>2367</v>
      </c>
      <c r="G133" s="156" t="s">
        <v>1277</v>
      </c>
      <c r="H133" s="157">
        <v>3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445</v>
      </c>
      <c r="AT133" s="164" t="s">
        <v>184</v>
      </c>
      <c r="AU133" s="164" t="s">
        <v>91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445</v>
      </c>
      <c r="BM133" s="164" t="s">
        <v>223</v>
      </c>
    </row>
    <row r="134" spans="2:65" s="1" customFormat="1" ht="16.5" customHeight="1">
      <c r="B134" s="152"/>
      <c r="C134" s="153" t="s">
        <v>206</v>
      </c>
      <c r="D134" s="153" t="s">
        <v>184</v>
      </c>
      <c r="E134" s="154" t="s">
        <v>1287</v>
      </c>
      <c r="F134" s="155" t="s">
        <v>2368</v>
      </c>
      <c r="G134" s="156" t="s">
        <v>1277</v>
      </c>
      <c r="H134" s="157">
        <v>1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445</v>
      </c>
      <c r="AT134" s="164" t="s">
        <v>184</v>
      </c>
      <c r="AU134" s="164" t="s">
        <v>91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445</v>
      </c>
      <c r="BM134" s="164" t="s">
        <v>231</v>
      </c>
    </row>
    <row r="135" spans="2:65" s="1" customFormat="1" ht="16.5" customHeight="1">
      <c r="B135" s="152"/>
      <c r="C135" s="153" t="s">
        <v>210</v>
      </c>
      <c r="D135" s="153" t="s">
        <v>184</v>
      </c>
      <c r="E135" s="154" t="s">
        <v>1289</v>
      </c>
      <c r="F135" s="155" t="s">
        <v>2369</v>
      </c>
      <c r="G135" s="156" t="s">
        <v>1277</v>
      </c>
      <c r="H135" s="157">
        <v>1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445</v>
      </c>
      <c r="AT135" s="164" t="s">
        <v>184</v>
      </c>
      <c r="AU135" s="164" t="s">
        <v>91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445</v>
      </c>
      <c r="BM135" s="164" t="s">
        <v>239</v>
      </c>
    </row>
    <row r="136" spans="2:65" s="1" customFormat="1" ht="16.5" customHeight="1">
      <c r="B136" s="152"/>
      <c r="C136" s="153" t="s">
        <v>214</v>
      </c>
      <c r="D136" s="153" t="s">
        <v>184</v>
      </c>
      <c r="E136" s="154" t="s">
        <v>1291</v>
      </c>
      <c r="F136" s="155" t="s">
        <v>2370</v>
      </c>
      <c r="G136" s="156" t="s">
        <v>1277</v>
      </c>
      <c r="H136" s="157">
        <v>1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445</v>
      </c>
      <c r="AT136" s="164" t="s">
        <v>184</v>
      </c>
      <c r="AU136" s="164" t="s">
        <v>91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445</v>
      </c>
      <c r="BM136" s="164" t="s">
        <v>248</v>
      </c>
    </row>
    <row r="137" spans="2:65" s="1" customFormat="1" ht="16.5" customHeight="1">
      <c r="B137" s="152"/>
      <c r="C137" s="153" t="s">
        <v>219</v>
      </c>
      <c r="D137" s="153" t="s">
        <v>184</v>
      </c>
      <c r="E137" s="154" t="s">
        <v>1293</v>
      </c>
      <c r="F137" s="155" t="s">
        <v>2371</v>
      </c>
      <c r="G137" s="156" t="s">
        <v>1277</v>
      </c>
      <c r="H137" s="157">
        <v>1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445</v>
      </c>
      <c r="AT137" s="164" t="s">
        <v>184</v>
      </c>
      <c r="AU137" s="164" t="s">
        <v>91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445</v>
      </c>
      <c r="BM137" s="164" t="s">
        <v>256</v>
      </c>
    </row>
    <row r="138" spans="2:65" s="11" customFormat="1" ht="20.85" customHeight="1">
      <c r="B138" s="139"/>
      <c r="D138" s="140" t="s">
        <v>73</v>
      </c>
      <c r="E138" s="150" t="s">
        <v>1426</v>
      </c>
      <c r="F138" s="150" t="s">
        <v>2372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SUM(P139:P153)</f>
        <v>0</v>
      </c>
      <c r="Q138" s="145"/>
      <c r="R138" s="146">
        <f>SUM(R139:R153)</f>
        <v>0</v>
      </c>
      <c r="S138" s="145"/>
      <c r="T138" s="147">
        <f>SUM(T139:T153)</f>
        <v>0</v>
      </c>
      <c r="AR138" s="140" t="s">
        <v>91</v>
      </c>
      <c r="AT138" s="148" t="s">
        <v>73</v>
      </c>
      <c r="AU138" s="148" t="s">
        <v>86</v>
      </c>
      <c r="AY138" s="140" t="s">
        <v>182</v>
      </c>
      <c r="BK138" s="149">
        <f>SUM(BK139:BK153)</f>
        <v>0</v>
      </c>
    </row>
    <row r="139" spans="2:65" s="1" customFormat="1" ht="16.5" customHeight="1">
      <c r="B139" s="152"/>
      <c r="C139" s="166" t="s">
        <v>223</v>
      </c>
      <c r="D139" s="166" t="s">
        <v>280</v>
      </c>
      <c r="E139" s="167" t="s">
        <v>81</v>
      </c>
      <c r="F139" s="168" t="s">
        <v>2373</v>
      </c>
      <c r="G139" s="169" t="s">
        <v>1277</v>
      </c>
      <c r="H139" s="170">
        <v>1</v>
      </c>
      <c r="I139" s="171"/>
      <c r="J139" s="172">
        <f t="shared" ref="J139:J153" si="10">ROUND(I139*H139,2)</f>
        <v>0</v>
      </c>
      <c r="K139" s="168" t="s">
        <v>1</v>
      </c>
      <c r="L139" s="173"/>
      <c r="M139" s="174" t="s">
        <v>1</v>
      </c>
      <c r="N139" s="175" t="s">
        <v>40</v>
      </c>
      <c r="O139" s="51"/>
      <c r="P139" s="162">
        <f t="shared" ref="P139:P153" si="11">O139*H139</f>
        <v>0</v>
      </c>
      <c r="Q139" s="162">
        <v>0</v>
      </c>
      <c r="R139" s="162">
        <f t="shared" ref="R139:R153" si="12">Q139*H139</f>
        <v>0</v>
      </c>
      <c r="S139" s="162">
        <v>0</v>
      </c>
      <c r="T139" s="163">
        <f t="shared" ref="T139:T153" si="13">S139*H139</f>
        <v>0</v>
      </c>
      <c r="AR139" s="164" t="s">
        <v>1278</v>
      </c>
      <c r="AT139" s="164" t="s">
        <v>280</v>
      </c>
      <c r="AU139" s="164" t="s">
        <v>91</v>
      </c>
      <c r="AY139" s="13" t="s">
        <v>182</v>
      </c>
      <c r="BE139" s="165">
        <f t="shared" ref="BE139:BE153" si="14">IF(N139="základná",J139,0)</f>
        <v>0</v>
      </c>
      <c r="BF139" s="165">
        <f t="shared" ref="BF139:BF153" si="15">IF(N139="znížená",J139,0)</f>
        <v>0</v>
      </c>
      <c r="BG139" s="165">
        <f t="shared" ref="BG139:BG153" si="16">IF(N139="zákl. prenesená",J139,0)</f>
        <v>0</v>
      </c>
      <c r="BH139" s="165">
        <f t="shared" ref="BH139:BH153" si="17">IF(N139="zníž. prenesená",J139,0)</f>
        <v>0</v>
      </c>
      <c r="BI139" s="165">
        <f t="shared" ref="BI139:BI153" si="18">IF(N139="nulová",J139,0)</f>
        <v>0</v>
      </c>
      <c r="BJ139" s="13" t="s">
        <v>86</v>
      </c>
      <c r="BK139" s="165">
        <f t="shared" ref="BK139:BK153" si="19">ROUND(I139*H139,2)</f>
        <v>0</v>
      </c>
      <c r="BL139" s="13" t="s">
        <v>445</v>
      </c>
      <c r="BM139" s="164" t="s">
        <v>7</v>
      </c>
    </row>
    <row r="140" spans="2:65" s="1" customFormat="1" ht="16.5" customHeight="1">
      <c r="B140" s="152"/>
      <c r="C140" s="153" t="s">
        <v>227</v>
      </c>
      <c r="D140" s="153" t="s">
        <v>184</v>
      </c>
      <c r="E140" s="154" t="s">
        <v>1295</v>
      </c>
      <c r="F140" s="155" t="s">
        <v>2374</v>
      </c>
      <c r="G140" s="156" t="s">
        <v>1277</v>
      </c>
      <c r="H140" s="157">
        <v>1</v>
      </c>
      <c r="I140" s="158"/>
      <c r="J140" s="159">
        <f t="shared" si="1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1"/>
        <v>0</v>
      </c>
      <c r="Q140" s="162">
        <v>0</v>
      </c>
      <c r="R140" s="162">
        <f t="shared" si="12"/>
        <v>0</v>
      </c>
      <c r="S140" s="162">
        <v>0</v>
      </c>
      <c r="T140" s="163">
        <f t="shared" si="13"/>
        <v>0</v>
      </c>
      <c r="AR140" s="164" t="s">
        <v>445</v>
      </c>
      <c r="AT140" s="164" t="s">
        <v>184</v>
      </c>
      <c r="AU140" s="164" t="s">
        <v>91</v>
      </c>
      <c r="AY140" s="13" t="s">
        <v>182</v>
      </c>
      <c r="BE140" s="165">
        <f t="shared" si="14"/>
        <v>0</v>
      </c>
      <c r="BF140" s="165">
        <f t="shared" si="15"/>
        <v>0</v>
      </c>
      <c r="BG140" s="165">
        <f t="shared" si="16"/>
        <v>0</v>
      </c>
      <c r="BH140" s="165">
        <f t="shared" si="17"/>
        <v>0</v>
      </c>
      <c r="BI140" s="165">
        <f t="shared" si="18"/>
        <v>0</v>
      </c>
      <c r="BJ140" s="13" t="s">
        <v>86</v>
      </c>
      <c r="BK140" s="165">
        <f t="shared" si="19"/>
        <v>0</v>
      </c>
      <c r="BL140" s="13" t="s">
        <v>445</v>
      </c>
      <c r="BM140" s="164" t="s">
        <v>271</v>
      </c>
    </row>
    <row r="141" spans="2:65" s="1" customFormat="1" ht="16.5" customHeight="1">
      <c r="B141" s="152"/>
      <c r="C141" s="153" t="s">
        <v>231</v>
      </c>
      <c r="D141" s="153" t="s">
        <v>184</v>
      </c>
      <c r="E141" s="154" t="s">
        <v>1297</v>
      </c>
      <c r="F141" s="155" t="s">
        <v>2375</v>
      </c>
      <c r="G141" s="156" t="s">
        <v>1277</v>
      </c>
      <c r="H141" s="157">
        <v>1</v>
      </c>
      <c r="I141" s="158"/>
      <c r="J141" s="159">
        <f t="shared" si="1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1"/>
        <v>0</v>
      </c>
      <c r="Q141" s="162">
        <v>0</v>
      </c>
      <c r="R141" s="162">
        <f t="shared" si="12"/>
        <v>0</v>
      </c>
      <c r="S141" s="162">
        <v>0</v>
      </c>
      <c r="T141" s="163">
        <f t="shared" si="13"/>
        <v>0</v>
      </c>
      <c r="AR141" s="164" t="s">
        <v>445</v>
      </c>
      <c r="AT141" s="164" t="s">
        <v>184</v>
      </c>
      <c r="AU141" s="164" t="s">
        <v>91</v>
      </c>
      <c r="AY141" s="13" t="s">
        <v>182</v>
      </c>
      <c r="BE141" s="165">
        <f t="shared" si="14"/>
        <v>0</v>
      </c>
      <c r="BF141" s="165">
        <f t="shared" si="15"/>
        <v>0</v>
      </c>
      <c r="BG141" s="165">
        <f t="shared" si="16"/>
        <v>0</v>
      </c>
      <c r="BH141" s="165">
        <f t="shared" si="17"/>
        <v>0</v>
      </c>
      <c r="BI141" s="165">
        <f t="shared" si="18"/>
        <v>0</v>
      </c>
      <c r="BJ141" s="13" t="s">
        <v>86</v>
      </c>
      <c r="BK141" s="165">
        <f t="shared" si="19"/>
        <v>0</v>
      </c>
      <c r="BL141" s="13" t="s">
        <v>445</v>
      </c>
      <c r="BM141" s="164" t="s">
        <v>279</v>
      </c>
    </row>
    <row r="142" spans="2:65" s="1" customFormat="1" ht="16.5" customHeight="1">
      <c r="B142" s="152"/>
      <c r="C142" s="166" t="s">
        <v>235</v>
      </c>
      <c r="D142" s="166" t="s">
        <v>280</v>
      </c>
      <c r="E142" s="167" t="s">
        <v>1279</v>
      </c>
      <c r="F142" s="168" t="s">
        <v>2376</v>
      </c>
      <c r="G142" s="169" t="s">
        <v>280</v>
      </c>
      <c r="H142" s="170">
        <v>3</v>
      </c>
      <c r="I142" s="171"/>
      <c r="J142" s="172">
        <f t="shared" si="10"/>
        <v>0</v>
      </c>
      <c r="K142" s="168" t="s">
        <v>1</v>
      </c>
      <c r="L142" s="173"/>
      <c r="M142" s="174" t="s">
        <v>1</v>
      </c>
      <c r="N142" s="175" t="s">
        <v>40</v>
      </c>
      <c r="O142" s="51"/>
      <c r="P142" s="162">
        <f t="shared" si="11"/>
        <v>0</v>
      </c>
      <c r="Q142" s="162">
        <v>0</v>
      </c>
      <c r="R142" s="162">
        <f t="shared" si="12"/>
        <v>0</v>
      </c>
      <c r="S142" s="162">
        <v>0</v>
      </c>
      <c r="T142" s="163">
        <f t="shared" si="13"/>
        <v>0</v>
      </c>
      <c r="AR142" s="164" t="s">
        <v>1278</v>
      </c>
      <c r="AT142" s="164" t="s">
        <v>280</v>
      </c>
      <c r="AU142" s="164" t="s">
        <v>91</v>
      </c>
      <c r="AY142" s="13" t="s">
        <v>182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3" t="s">
        <v>86</v>
      </c>
      <c r="BK142" s="165">
        <f t="shared" si="19"/>
        <v>0</v>
      </c>
      <c r="BL142" s="13" t="s">
        <v>445</v>
      </c>
      <c r="BM142" s="164" t="s">
        <v>289</v>
      </c>
    </row>
    <row r="143" spans="2:65" s="1" customFormat="1" ht="16.5" customHeight="1">
      <c r="B143" s="152"/>
      <c r="C143" s="166" t="s">
        <v>239</v>
      </c>
      <c r="D143" s="166" t="s">
        <v>280</v>
      </c>
      <c r="E143" s="167" t="s">
        <v>1281</v>
      </c>
      <c r="F143" s="168" t="s">
        <v>2377</v>
      </c>
      <c r="G143" s="169" t="s">
        <v>1277</v>
      </c>
      <c r="H143" s="170">
        <v>6</v>
      </c>
      <c r="I143" s="171"/>
      <c r="J143" s="172">
        <f t="shared" si="10"/>
        <v>0</v>
      </c>
      <c r="K143" s="168" t="s">
        <v>1</v>
      </c>
      <c r="L143" s="173"/>
      <c r="M143" s="174" t="s">
        <v>1</v>
      </c>
      <c r="N143" s="175" t="s">
        <v>40</v>
      </c>
      <c r="O143" s="51"/>
      <c r="P143" s="162">
        <f t="shared" si="11"/>
        <v>0</v>
      </c>
      <c r="Q143" s="162">
        <v>0</v>
      </c>
      <c r="R143" s="162">
        <f t="shared" si="12"/>
        <v>0</v>
      </c>
      <c r="S143" s="162">
        <v>0</v>
      </c>
      <c r="T143" s="163">
        <f t="shared" si="13"/>
        <v>0</v>
      </c>
      <c r="AR143" s="164" t="s">
        <v>1278</v>
      </c>
      <c r="AT143" s="164" t="s">
        <v>280</v>
      </c>
      <c r="AU143" s="164" t="s">
        <v>91</v>
      </c>
      <c r="AY143" s="13" t="s">
        <v>182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3" t="s">
        <v>86</v>
      </c>
      <c r="BK143" s="165">
        <f t="shared" si="19"/>
        <v>0</v>
      </c>
      <c r="BL143" s="13" t="s">
        <v>445</v>
      </c>
      <c r="BM143" s="164" t="s">
        <v>297</v>
      </c>
    </row>
    <row r="144" spans="2:65" s="1" customFormat="1" ht="16.5" customHeight="1">
      <c r="B144" s="152"/>
      <c r="C144" s="153" t="s">
        <v>243</v>
      </c>
      <c r="D144" s="153" t="s">
        <v>184</v>
      </c>
      <c r="E144" s="154" t="s">
        <v>1299</v>
      </c>
      <c r="F144" s="155" t="s">
        <v>2378</v>
      </c>
      <c r="G144" s="156" t="s">
        <v>1277</v>
      </c>
      <c r="H144" s="157">
        <v>1</v>
      </c>
      <c r="I144" s="158"/>
      <c r="J144" s="159">
        <f t="shared" si="1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1"/>
        <v>0</v>
      </c>
      <c r="Q144" s="162">
        <v>0</v>
      </c>
      <c r="R144" s="162">
        <f t="shared" si="12"/>
        <v>0</v>
      </c>
      <c r="S144" s="162">
        <v>0</v>
      </c>
      <c r="T144" s="163">
        <f t="shared" si="13"/>
        <v>0</v>
      </c>
      <c r="AR144" s="164" t="s">
        <v>445</v>
      </c>
      <c r="AT144" s="164" t="s">
        <v>184</v>
      </c>
      <c r="AU144" s="164" t="s">
        <v>91</v>
      </c>
      <c r="AY144" s="13" t="s">
        <v>182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3" t="s">
        <v>86</v>
      </c>
      <c r="BK144" s="165">
        <f t="shared" si="19"/>
        <v>0</v>
      </c>
      <c r="BL144" s="13" t="s">
        <v>445</v>
      </c>
      <c r="BM144" s="164" t="s">
        <v>305</v>
      </c>
    </row>
    <row r="145" spans="2:65" s="1" customFormat="1" ht="16.5" customHeight="1">
      <c r="B145" s="152"/>
      <c r="C145" s="153" t="s">
        <v>248</v>
      </c>
      <c r="D145" s="153" t="s">
        <v>184</v>
      </c>
      <c r="E145" s="154" t="s">
        <v>1301</v>
      </c>
      <c r="F145" s="155" t="s">
        <v>2379</v>
      </c>
      <c r="G145" s="156" t="s">
        <v>280</v>
      </c>
      <c r="H145" s="157">
        <v>3</v>
      </c>
      <c r="I145" s="158"/>
      <c r="J145" s="159">
        <f t="shared" si="1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1"/>
        <v>0</v>
      </c>
      <c r="Q145" s="162">
        <v>0</v>
      </c>
      <c r="R145" s="162">
        <f t="shared" si="12"/>
        <v>0</v>
      </c>
      <c r="S145" s="162">
        <v>0</v>
      </c>
      <c r="T145" s="163">
        <f t="shared" si="13"/>
        <v>0</v>
      </c>
      <c r="AR145" s="164" t="s">
        <v>445</v>
      </c>
      <c r="AT145" s="164" t="s">
        <v>184</v>
      </c>
      <c r="AU145" s="164" t="s">
        <v>91</v>
      </c>
      <c r="AY145" s="13" t="s">
        <v>182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3" t="s">
        <v>86</v>
      </c>
      <c r="BK145" s="165">
        <f t="shared" si="19"/>
        <v>0</v>
      </c>
      <c r="BL145" s="13" t="s">
        <v>445</v>
      </c>
      <c r="BM145" s="164" t="s">
        <v>314</v>
      </c>
    </row>
    <row r="146" spans="2:65" s="1" customFormat="1" ht="16.5" customHeight="1">
      <c r="B146" s="152"/>
      <c r="C146" s="153" t="s">
        <v>252</v>
      </c>
      <c r="D146" s="153" t="s">
        <v>184</v>
      </c>
      <c r="E146" s="154" t="s">
        <v>1303</v>
      </c>
      <c r="F146" s="155" t="s">
        <v>2380</v>
      </c>
      <c r="G146" s="156" t="s">
        <v>1277</v>
      </c>
      <c r="H146" s="157">
        <v>1</v>
      </c>
      <c r="I146" s="158"/>
      <c r="J146" s="159">
        <f t="shared" si="10"/>
        <v>0</v>
      </c>
      <c r="K146" s="155" t="s">
        <v>1</v>
      </c>
      <c r="L146" s="28"/>
      <c r="M146" s="160" t="s">
        <v>1</v>
      </c>
      <c r="N146" s="161" t="s">
        <v>40</v>
      </c>
      <c r="O146" s="51"/>
      <c r="P146" s="162">
        <f t="shared" si="11"/>
        <v>0</v>
      </c>
      <c r="Q146" s="162">
        <v>0</v>
      </c>
      <c r="R146" s="162">
        <f t="shared" si="12"/>
        <v>0</v>
      </c>
      <c r="S146" s="162">
        <v>0</v>
      </c>
      <c r="T146" s="163">
        <f t="shared" si="13"/>
        <v>0</v>
      </c>
      <c r="AR146" s="164" t="s">
        <v>445</v>
      </c>
      <c r="AT146" s="164" t="s">
        <v>184</v>
      </c>
      <c r="AU146" s="164" t="s">
        <v>91</v>
      </c>
      <c r="AY146" s="13" t="s">
        <v>182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3" t="s">
        <v>86</v>
      </c>
      <c r="BK146" s="165">
        <f t="shared" si="19"/>
        <v>0</v>
      </c>
      <c r="BL146" s="13" t="s">
        <v>445</v>
      </c>
      <c r="BM146" s="164" t="s">
        <v>322</v>
      </c>
    </row>
    <row r="147" spans="2:65" s="1" customFormat="1" ht="16.5" customHeight="1">
      <c r="B147" s="152"/>
      <c r="C147" s="153" t="s">
        <v>256</v>
      </c>
      <c r="D147" s="153" t="s">
        <v>184</v>
      </c>
      <c r="E147" s="154" t="s">
        <v>1305</v>
      </c>
      <c r="F147" s="155" t="s">
        <v>2381</v>
      </c>
      <c r="G147" s="156" t="s">
        <v>1277</v>
      </c>
      <c r="H147" s="157">
        <v>1</v>
      </c>
      <c r="I147" s="158"/>
      <c r="J147" s="159">
        <f t="shared" si="1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1"/>
        <v>0</v>
      </c>
      <c r="Q147" s="162">
        <v>0</v>
      </c>
      <c r="R147" s="162">
        <f t="shared" si="12"/>
        <v>0</v>
      </c>
      <c r="S147" s="162">
        <v>0</v>
      </c>
      <c r="T147" s="163">
        <f t="shared" si="13"/>
        <v>0</v>
      </c>
      <c r="AR147" s="164" t="s">
        <v>445</v>
      </c>
      <c r="AT147" s="164" t="s">
        <v>184</v>
      </c>
      <c r="AU147" s="164" t="s">
        <v>91</v>
      </c>
      <c r="AY147" s="13" t="s">
        <v>182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3" t="s">
        <v>86</v>
      </c>
      <c r="BK147" s="165">
        <f t="shared" si="19"/>
        <v>0</v>
      </c>
      <c r="BL147" s="13" t="s">
        <v>445</v>
      </c>
      <c r="BM147" s="164" t="s">
        <v>331</v>
      </c>
    </row>
    <row r="148" spans="2:65" s="1" customFormat="1" ht="16.5" customHeight="1">
      <c r="B148" s="152"/>
      <c r="C148" s="153" t="s">
        <v>260</v>
      </c>
      <c r="D148" s="153" t="s">
        <v>184</v>
      </c>
      <c r="E148" s="154" t="s">
        <v>1307</v>
      </c>
      <c r="F148" s="155" t="s">
        <v>2382</v>
      </c>
      <c r="G148" s="156" t="s">
        <v>1277</v>
      </c>
      <c r="H148" s="157">
        <v>48</v>
      </c>
      <c r="I148" s="158"/>
      <c r="J148" s="159">
        <f t="shared" si="10"/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 t="shared" si="11"/>
        <v>0</v>
      </c>
      <c r="Q148" s="162">
        <v>0</v>
      </c>
      <c r="R148" s="162">
        <f t="shared" si="12"/>
        <v>0</v>
      </c>
      <c r="S148" s="162">
        <v>0</v>
      </c>
      <c r="T148" s="163">
        <f t="shared" si="13"/>
        <v>0</v>
      </c>
      <c r="AR148" s="164" t="s">
        <v>445</v>
      </c>
      <c r="AT148" s="164" t="s">
        <v>184</v>
      </c>
      <c r="AU148" s="164" t="s">
        <v>91</v>
      </c>
      <c r="AY148" s="13" t="s">
        <v>182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3" t="s">
        <v>86</v>
      </c>
      <c r="BK148" s="165">
        <f t="shared" si="19"/>
        <v>0</v>
      </c>
      <c r="BL148" s="13" t="s">
        <v>445</v>
      </c>
      <c r="BM148" s="164" t="s">
        <v>339</v>
      </c>
    </row>
    <row r="149" spans="2:65" s="1" customFormat="1" ht="16.5" customHeight="1">
      <c r="B149" s="152"/>
      <c r="C149" s="166" t="s">
        <v>7</v>
      </c>
      <c r="D149" s="166" t="s">
        <v>280</v>
      </c>
      <c r="E149" s="167" t="s">
        <v>1283</v>
      </c>
      <c r="F149" s="168" t="s">
        <v>2383</v>
      </c>
      <c r="G149" s="169" t="s">
        <v>1277</v>
      </c>
      <c r="H149" s="170">
        <v>48</v>
      </c>
      <c r="I149" s="171"/>
      <c r="J149" s="172">
        <f t="shared" si="1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1"/>
        <v>0</v>
      </c>
      <c r="Q149" s="162">
        <v>0</v>
      </c>
      <c r="R149" s="162">
        <f t="shared" si="12"/>
        <v>0</v>
      </c>
      <c r="S149" s="162">
        <v>0</v>
      </c>
      <c r="T149" s="163">
        <f t="shared" si="13"/>
        <v>0</v>
      </c>
      <c r="AR149" s="164" t="s">
        <v>1278</v>
      </c>
      <c r="AT149" s="164" t="s">
        <v>280</v>
      </c>
      <c r="AU149" s="164" t="s">
        <v>91</v>
      </c>
      <c r="AY149" s="13" t="s">
        <v>182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3" t="s">
        <v>86</v>
      </c>
      <c r="BK149" s="165">
        <f t="shared" si="19"/>
        <v>0</v>
      </c>
      <c r="BL149" s="13" t="s">
        <v>445</v>
      </c>
      <c r="BM149" s="164" t="s">
        <v>347</v>
      </c>
    </row>
    <row r="150" spans="2:65" s="1" customFormat="1" ht="16.5" customHeight="1">
      <c r="B150" s="152"/>
      <c r="C150" s="166" t="s">
        <v>267</v>
      </c>
      <c r="D150" s="166" t="s">
        <v>280</v>
      </c>
      <c r="E150" s="167" t="s">
        <v>1285</v>
      </c>
      <c r="F150" s="168" t="s">
        <v>2384</v>
      </c>
      <c r="G150" s="169" t="s">
        <v>1277</v>
      </c>
      <c r="H150" s="170">
        <v>48</v>
      </c>
      <c r="I150" s="171"/>
      <c r="J150" s="172">
        <f t="shared" si="1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AR150" s="164" t="s">
        <v>1278</v>
      </c>
      <c r="AT150" s="164" t="s">
        <v>280</v>
      </c>
      <c r="AU150" s="164" t="s">
        <v>91</v>
      </c>
      <c r="AY150" s="13" t="s">
        <v>182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445</v>
      </c>
      <c r="BM150" s="164" t="s">
        <v>355</v>
      </c>
    </row>
    <row r="151" spans="2:65" s="1" customFormat="1" ht="16.5" customHeight="1">
      <c r="B151" s="152"/>
      <c r="C151" s="166" t="s">
        <v>271</v>
      </c>
      <c r="D151" s="166" t="s">
        <v>280</v>
      </c>
      <c r="E151" s="167" t="s">
        <v>1287</v>
      </c>
      <c r="F151" s="168" t="s">
        <v>2385</v>
      </c>
      <c r="G151" s="169" t="s">
        <v>280</v>
      </c>
      <c r="H151" s="170">
        <v>30</v>
      </c>
      <c r="I151" s="171"/>
      <c r="J151" s="172">
        <f t="shared" si="1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1"/>
        <v>0</v>
      </c>
      <c r="Q151" s="162">
        <v>0</v>
      </c>
      <c r="R151" s="162">
        <f t="shared" si="12"/>
        <v>0</v>
      </c>
      <c r="S151" s="162">
        <v>0</v>
      </c>
      <c r="T151" s="163">
        <f t="shared" si="13"/>
        <v>0</v>
      </c>
      <c r="AR151" s="164" t="s">
        <v>1278</v>
      </c>
      <c r="AT151" s="164" t="s">
        <v>280</v>
      </c>
      <c r="AU151" s="164" t="s">
        <v>91</v>
      </c>
      <c r="AY151" s="13" t="s">
        <v>182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445</v>
      </c>
      <c r="BM151" s="164" t="s">
        <v>363</v>
      </c>
    </row>
    <row r="152" spans="2:65" s="1" customFormat="1" ht="16.5" customHeight="1">
      <c r="B152" s="152"/>
      <c r="C152" s="153" t="s">
        <v>275</v>
      </c>
      <c r="D152" s="153" t="s">
        <v>184</v>
      </c>
      <c r="E152" s="154" t="s">
        <v>1309</v>
      </c>
      <c r="F152" s="155" t="s">
        <v>2386</v>
      </c>
      <c r="G152" s="156" t="s">
        <v>280</v>
      </c>
      <c r="H152" s="157">
        <v>30</v>
      </c>
      <c r="I152" s="158"/>
      <c r="J152" s="159">
        <f t="shared" si="10"/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 t="shared" si="11"/>
        <v>0</v>
      </c>
      <c r="Q152" s="162">
        <v>0</v>
      </c>
      <c r="R152" s="162">
        <f t="shared" si="12"/>
        <v>0</v>
      </c>
      <c r="S152" s="162">
        <v>0</v>
      </c>
      <c r="T152" s="163">
        <f t="shared" si="13"/>
        <v>0</v>
      </c>
      <c r="AR152" s="164" t="s">
        <v>445</v>
      </c>
      <c r="AT152" s="164" t="s">
        <v>184</v>
      </c>
      <c r="AU152" s="164" t="s">
        <v>91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445</v>
      </c>
      <c r="BM152" s="164" t="s">
        <v>371</v>
      </c>
    </row>
    <row r="153" spans="2:65" s="1" customFormat="1" ht="16.5" customHeight="1">
      <c r="B153" s="152"/>
      <c r="C153" s="153" t="s">
        <v>279</v>
      </c>
      <c r="D153" s="153" t="s">
        <v>184</v>
      </c>
      <c r="E153" s="154" t="s">
        <v>1311</v>
      </c>
      <c r="F153" s="155" t="s">
        <v>2387</v>
      </c>
      <c r="G153" s="156" t="s">
        <v>1277</v>
      </c>
      <c r="H153" s="157">
        <v>48</v>
      </c>
      <c r="I153" s="158"/>
      <c r="J153" s="159">
        <f t="shared" si="1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AR153" s="164" t="s">
        <v>445</v>
      </c>
      <c r="AT153" s="164" t="s">
        <v>184</v>
      </c>
      <c r="AU153" s="164" t="s">
        <v>91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445</v>
      </c>
      <c r="BM153" s="164" t="s">
        <v>379</v>
      </c>
    </row>
    <row r="154" spans="2:65" s="11" customFormat="1" ht="20.85" customHeight="1">
      <c r="B154" s="139"/>
      <c r="D154" s="140" t="s">
        <v>73</v>
      </c>
      <c r="E154" s="150" t="s">
        <v>1453</v>
      </c>
      <c r="F154" s="150" t="s">
        <v>2388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SUM(P155:P181)</f>
        <v>0</v>
      </c>
      <c r="Q154" s="145"/>
      <c r="R154" s="146">
        <f>SUM(R155:R181)</f>
        <v>0</v>
      </c>
      <c r="S154" s="145"/>
      <c r="T154" s="147">
        <f>SUM(T155:T181)</f>
        <v>0</v>
      </c>
      <c r="AR154" s="140" t="s">
        <v>91</v>
      </c>
      <c r="AT154" s="148" t="s">
        <v>73</v>
      </c>
      <c r="AU154" s="148" t="s">
        <v>86</v>
      </c>
      <c r="AY154" s="140" t="s">
        <v>182</v>
      </c>
      <c r="BK154" s="149">
        <f>SUM(BK155:BK181)</f>
        <v>0</v>
      </c>
    </row>
    <row r="155" spans="2:65" s="1" customFormat="1" ht="16.5" customHeight="1">
      <c r="B155" s="152"/>
      <c r="C155" s="166" t="s">
        <v>285</v>
      </c>
      <c r="D155" s="166" t="s">
        <v>280</v>
      </c>
      <c r="E155" s="167" t="s">
        <v>1289</v>
      </c>
      <c r="F155" s="168" t="s">
        <v>2389</v>
      </c>
      <c r="G155" s="169" t="s">
        <v>1277</v>
      </c>
      <c r="H155" s="170">
        <v>1</v>
      </c>
      <c r="I155" s="171"/>
      <c r="J155" s="172">
        <f t="shared" ref="J155:J181" si="20">ROUND(I155*H155,2)</f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ref="P155:P181" si="21">O155*H155</f>
        <v>0</v>
      </c>
      <c r="Q155" s="162">
        <v>0</v>
      </c>
      <c r="R155" s="162">
        <f t="shared" ref="R155:R181" si="22">Q155*H155</f>
        <v>0</v>
      </c>
      <c r="S155" s="162">
        <v>0</v>
      </c>
      <c r="T155" s="163">
        <f t="shared" ref="T155:T181" si="23">S155*H155</f>
        <v>0</v>
      </c>
      <c r="AR155" s="164" t="s">
        <v>1278</v>
      </c>
      <c r="AT155" s="164" t="s">
        <v>280</v>
      </c>
      <c r="AU155" s="164" t="s">
        <v>91</v>
      </c>
      <c r="AY155" s="13" t="s">
        <v>182</v>
      </c>
      <c r="BE155" s="165">
        <f t="shared" ref="BE155:BE181" si="24">IF(N155="základná",J155,0)</f>
        <v>0</v>
      </c>
      <c r="BF155" s="165">
        <f t="shared" ref="BF155:BF181" si="25">IF(N155="znížená",J155,0)</f>
        <v>0</v>
      </c>
      <c r="BG155" s="165">
        <f t="shared" ref="BG155:BG181" si="26">IF(N155="zákl. prenesená",J155,0)</f>
        <v>0</v>
      </c>
      <c r="BH155" s="165">
        <f t="shared" ref="BH155:BH181" si="27">IF(N155="zníž. prenesená",J155,0)</f>
        <v>0</v>
      </c>
      <c r="BI155" s="165">
        <f t="shared" ref="BI155:BI181" si="28">IF(N155="nulová",J155,0)</f>
        <v>0</v>
      </c>
      <c r="BJ155" s="13" t="s">
        <v>86</v>
      </c>
      <c r="BK155" s="165">
        <f t="shared" ref="BK155:BK181" si="29">ROUND(I155*H155,2)</f>
        <v>0</v>
      </c>
      <c r="BL155" s="13" t="s">
        <v>445</v>
      </c>
      <c r="BM155" s="164" t="s">
        <v>387</v>
      </c>
    </row>
    <row r="156" spans="2:65" s="1" customFormat="1" ht="16.5" customHeight="1">
      <c r="B156" s="152"/>
      <c r="C156" s="166" t="s">
        <v>289</v>
      </c>
      <c r="D156" s="166" t="s">
        <v>280</v>
      </c>
      <c r="E156" s="167" t="s">
        <v>1291</v>
      </c>
      <c r="F156" s="168" t="s">
        <v>2390</v>
      </c>
      <c r="G156" s="169" t="s">
        <v>1277</v>
      </c>
      <c r="H156" s="170">
        <v>1</v>
      </c>
      <c r="I156" s="171"/>
      <c r="J156" s="172">
        <f t="shared" si="20"/>
        <v>0</v>
      </c>
      <c r="K156" s="168" t="s">
        <v>1</v>
      </c>
      <c r="L156" s="173"/>
      <c r="M156" s="174" t="s">
        <v>1</v>
      </c>
      <c r="N156" s="175" t="s">
        <v>40</v>
      </c>
      <c r="O156" s="51"/>
      <c r="P156" s="162">
        <f t="shared" si="21"/>
        <v>0</v>
      </c>
      <c r="Q156" s="162">
        <v>0</v>
      </c>
      <c r="R156" s="162">
        <f t="shared" si="22"/>
        <v>0</v>
      </c>
      <c r="S156" s="162">
        <v>0</v>
      </c>
      <c r="T156" s="163">
        <f t="shared" si="23"/>
        <v>0</v>
      </c>
      <c r="AR156" s="164" t="s">
        <v>1278</v>
      </c>
      <c r="AT156" s="164" t="s">
        <v>280</v>
      </c>
      <c r="AU156" s="164" t="s">
        <v>91</v>
      </c>
      <c r="AY156" s="13" t="s">
        <v>182</v>
      </c>
      <c r="BE156" s="165">
        <f t="shared" si="24"/>
        <v>0</v>
      </c>
      <c r="BF156" s="165">
        <f t="shared" si="25"/>
        <v>0</v>
      </c>
      <c r="BG156" s="165">
        <f t="shared" si="26"/>
        <v>0</v>
      </c>
      <c r="BH156" s="165">
        <f t="shared" si="27"/>
        <v>0</v>
      </c>
      <c r="BI156" s="165">
        <f t="shared" si="28"/>
        <v>0</v>
      </c>
      <c r="BJ156" s="13" t="s">
        <v>86</v>
      </c>
      <c r="BK156" s="165">
        <f t="shared" si="29"/>
        <v>0</v>
      </c>
      <c r="BL156" s="13" t="s">
        <v>445</v>
      </c>
      <c r="BM156" s="164" t="s">
        <v>396</v>
      </c>
    </row>
    <row r="157" spans="2:65" s="1" customFormat="1" ht="16.5" customHeight="1">
      <c r="B157" s="152"/>
      <c r="C157" s="166" t="s">
        <v>293</v>
      </c>
      <c r="D157" s="166" t="s">
        <v>280</v>
      </c>
      <c r="E157" s="167" t="s">
        <v>1293</v>
      </c>
      <c r="F157" s="168" t="s">
        <v>2391</v>
      </c>
      <c r="G157" s="169" t="s">
        <v>1277</v>
      </c>
      <c r="H157" s="170">
        <v>1</v>
      </c>
      <c r="I157" s="171"/>
      <c r="J157" s="172">
        <f t="shared" si="2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21"/>
        <v>0</v>
      </c>
      <c r="Q157" s="162">
        <v>0</v>
      </c>
      <c r="R157" s="162">
        <f t="shared" si="22"/>
        <v>0</v>
      </c>
      <c r="S157" s="162">
        <v>0</v>
      </c>
      <c r="T157" s="163">
        <f t="shared" si="23"/>
        <v>0</v>
      </c>
      <c r="AR157" s="164" t="s">
        <v>1278</v>
      </c>
      <c r="AT157" s="164" t="s">
        <v>280</v>
      </c>
      <c r="AU157" s="164" t="s">
        <v>91</v>
      </c>
      <c r="AY157" s="13" t="s">
        <v>182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3" t="s">
        <v>86</v>
      </c>
      <c r="BK157" s="165">
        <f t="shared" si="29"/>
        <v>0</v>
      </c>
      <c r="BL157" s="13" t="s">
        <v>445</v>
      </c>
      <c r="BM157" s="164" t="s">
        <v>405</v>
      </c>
    </row>
    <row r="158" spans="2:65" s="1" customFormat="1" ht="16.5" customHeight="1">
      <c r="B158" s="152"/>
      <c r="C158" s="166" t="s">
        <v>297</v>
      </c>
      <c r="D158" s="166" t="s">
        <v>280</v>
      </c>
      <c r="E158" s="167" t="s">
        <v>1295</v>
      </c>
      <c r="F158" s="168" t="s">
        <v>2392</v>
      </c>
      <c r="G158" s="169" t="s">
        <v>1277</v>
      </c>
      <c r="H158" s="170">
        <v>2</v>
      </c>
      <c r="I158" s="171"/>
      <c r="J158" s="172">
        <f t="shared" si="20"/>
        <v>0</v>
      </c>
      <c r="K158" s="168" t="s">
        <v>1</v>
      </c>
      <c r="L158" s="173"/>
      <c r="M158" s="174" t="s">
        <v>1</v>
      </c>
      <c r="N158" s="175" t="s">
        <v>40</v>
      </c>
      <c r="O158" s="51"/>
      <c r="P158" s="162">
        <f t="shared" si="21"/>
        <v>0</v>
      </c>
      <c r="Q158" s="162">
        <v>0</v>
      </c>
      <c r="R158" s="162">
        <f t="shared" si="22"/>
        <v>0</v>
      </c>
      <c r="S158" s="162">
        <v>0</v>
      </c>
      <c r="T158" s="163">
        <f t="shared" si="23"/>
        <v>0</v>
      </c>
      <c r="AR158" s="164" t="s">
        <v>1278</v>
      </c>
      <c r="AT158" s="164" t="s">
        <v>280</v>
      </c>
      <c r="AU158" s="164" t="s">
        <v>91</v>
      </c>
      <c r="AY158" s="13" t="s">
        <v>182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3" t="s">
        <v>86</v>
      </c>
      <c r="BK158" s="165">
        <f t="shared" si="29"/>
        <v>0</v>
      </c>
      <c r="BL158" s="13" t="s">
        <v>445</v>
      </c>
      <c r="BM158" s="164" t="s">
        <v>413</v>
      </c>
    </row>
    <row r="159" spans="2:65" s="1" customFormat="1" ht="16.5" customHeight="1">
      <c r="B159" s="152"/>
      <c r="C159" s="166" t="s">
        <v>301</v>
      </c>
      <c r="D159" s="166" t="s">
        <v>280</v>
      </c>
      <c r="E159" s="167" t="s">
        <v>1297</v>
      </c>
      <c r="F159" s="168" t="s">
        <v>2393</v>
      </c>
      <c r="G159" s="169" t="s">
        <v>1277</v>
      </c>
      <c r="H159" s="170">
        <v>1</v>
      </c>
      <c r="I159" s="171"/>
      <c r="J159" s="172">
        <f t="shared" si="20"/>
        <v>0</v>
      </c>
      <c r="K159" s="168" t="s">
        <v>1</v>
      </c>
      <c r="L159" s="173"/>
      <c r="M159" s="174" t="s">
        <v>1</v>
      </c>
      <c r="N159" s="175" t="s">
        <v>40</v>
      </c>
      <c r="O159" s="51"/>
      <c r="P159" s="162">
        <f t="shared" si="21"/>
        <v>0</v>
      </c>
      <c r="Q159" s="162">
        <v>0</v>
      </c>
      <c r="R159" s="162">
        <f t="shared" si="22"/>
        <v>0</v>
      </c>
      <c r="S159" s="162">
        <v>0</v>
      </c>
      <c r="T159" s="163">
        <f t="shared" si="23"/>
        <v>0</v>
      </c>
      <c r="AR159" s="164" t="s">
        <v>1278</v>
      </c>
      <c r="AT159" s="164" t="s">
        <v>280</v>
      </c>
      <c r="AU159" s="164" t="s">
        <v>91</v>
      </c>
      <c r="AY159" s="13" t="s">
        <v>182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3" t="s">
        <v>86</v>
      </c>
      <c r="BK159" s="165">
        <f t="shared" si="29"/>
        <v>0</v>
      </c>
      <c r="BL159" s="13" t="s">
        <v>445</v>
      </c>
      <c r="BM159" s="164" t="s">
        <v>421</v>
      </c>
    </row>
    <row r="160" spans="2:65" s="1" customFormat="1" ht="16.5" customHeight="1">
      <c r="B160" s="152"/>
      <c r="C160" s="166" t="s">
        <v>305</v>
      </c>
      <c r="D160" s="166" t="s">
        <v>280</v>
      </c>
      <c r="E160" s="167" t="s">
        <v>1299</v>
      </c>
      <c r="F160" s="168" t="s">
        <v>2394</v>
      </c>
      <c r="G160" s="169" t="s">
        <v>1277</v>
      </c>
      <c r="H160" s="170">
        <v>3</v>
      </c>
      <c r="I160" s="171"/>
      <c r="J160" s="172">
        <f t="shared" si="20"/>
        <v>0</v>
      </c>
      <c r="K160" s="168" t="s">
        <v>1</v>
      </c>
      <c r="L160" s="173"/>
      <c r="M160" s="174" t="s">
        <v>1</v>
      </c>
      <c r="N160" s="175" t="s">
        <v>40</v>
      </c>
      <c r="O160" s="51"/>
      <c r="P160" s="162">
        <f t="shared" si="21"/>
        <v>0</v>
      </c>
      <c r="Q160" s="162">
        <v>0</v>
      </c>
      <c r="R160" s="162">
        <f t="shared" si="22"/>
        <v>0</v>
      </c>
      <c r="S160" s="162">
        <v>0</v>
      </c>
      <c r="T160" s="163">
        <f t="shared" si="23"/>
        <v>0</v>
      </c>
      <c r="AR160" s="164" t="s">
        <v>1278</v>
      </c>
      <c r="AT160" s="164" t="s">
        <v>280</v>
      </c>
      <c r="AU160" s="164" t="s">
        <v>91</v>
      </c>
      <c r="AY160" s="13" t="s">
        <v>182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3" t="s">
        <v>86</v>
      </c>
      <c r="BK160" s="165">
        <f t="shared" si="29"/>
        <v>0</v>
      </c>
      <c r="BL160" s="13" t="s">
        <v>445</v>
      </c>
      <c r="BM160" s="164" t="s">
        <v>429</v>
      </c>
    </row>
    <row r="161" spans="2:65" s="1" customFormat="1" ht="16.5" customHeight="1">
      <c r="B161" s="152"/>
      <c r="C161" s="153" t="s">
        <v>309</v>
      </c>
      <c r="D161" s="153" t="s">
        <v>184</v>
      </c>
      <c r="E161" s="154" t="s">
        <v>1313</v>
      </c>
      <c r="F161" s="155" t="s">
        <v>2395</v>
      </c>
      <c r="G161" s="156" t="s">
        <v>1277</v>
      </c>
      <c r="H161" s="157">
        <v>1</v>
      </c>
      <c r="I161" s="158"/>
      <c r="J161" s="159">
        <f t="shared" si="2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21"/>
        <v>0</v>
      </c>
      <c r="Q161" s="162">
        <v>0</v>
      </c>
      <c r="R161" s="162">
        <f t="shared" si="22"/>
        <v>0</v>
      </c>
      <c r="S161" s="162">
        <v>0</v>
      </c>
      <c r="T161" s="163">
        <f t="shared" si="23"/>
        <v>0</v>
      </c>
      <c r="AR161" s="164" t="s">
        <v>445</v>
      </c>
      <c r="AT161" s="164" t="s">
        <v>184</v>
      </c>
      <c r="AU161" s="164" t="s">
        <v>91</v>
      </c>
      <c r="AY161" s="13" t="s">
        <v>182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3" t="s">
        <v>86</v>
      </c>
      <c r="BK161" s="165">
        <f t="shared" si="29"/>
        <v>0</v>
      </c>
      <c r="BL161" s="13" t="s">
        <v>445</v>
      </c>
      <c r="BM161" s="164" t="s">
        <v>437</v>
      </c>
    </row>
    <row r="162" spans="2:65" s="1" customFormat="1" ht="16.5" customHeight="1">
      <c r="B162" s="152"/>
      <c r="C162" s="153" t="s">
        <v>314</v>
      </c>
      <c r="D162" s="153" t="s">
        <v>184</v>
      </c>
      <c r="E162" s="154" t="s">
        <v>1316</v>
      </c>
      <c r="F162" s="155" t="s">
        <v>2396</v>
      </c>
      <c r="G162" s="156" t="s">
        <v>1277</v>
      </c>
      <c r="H162" s="157">
        <v>1</v>
      </c>
      <c r="I162" s="158"/>
      <c r="J162" s="159">
        <f t="shared" si="2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21"/>
        <v>0</v>
      </c>
      <c r="Q162" s="162">
        <v>0</v>
      </c>
      <c r="R162" s="162">
        <f t="shared" si="22"/>
        <v>0</v>
      </c>
      <c r="S162" s="162">
        <v>0</v>
      </c>
      <c r="T162" s="163">
        <f t="shared" si="23"/>
        <v>0</v>
      </c>
      <c r="AR162" s="164" t="s">
        <v>445</v>
      </c>
      <c r="AT162" s="164" t="s">
        <v>184</v>
      </c>
      <c r="AU162" s="164" t="s">
        <v>91</v>
      </c>
      <c r="AY162" s="13" t="s">
        <v>182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3" t="s">
        <v>86</v>
      </c>
      <c r="BK162" s="165">
        <f t="shared" si="29"/>
        <v>0</v>
      </c>
      <c r="BL162" s="13" t="s">
        <v>445</v>
      </c>
      <c r="BM162" s="164" t="s">
        <v>445</v>
      </c>
    </row>
    <row r="163" spans="2:65" s="1" customFormat="1" ht="16.5" customHeight="1">
      <c r="B163" s="152"/>
      <c r="C163" s="153" t="s">
        <v>318</v>
      </c>
      <c r="D163" s="153" t="s">
        <v>184</v>
      </c>
      <c r="E163" s="154" t="s">
        <v>1318</v>
      </c>
      <c r="F163" s="155" t="s">
        <v>2397</v>
      </c>
      <c r="G163" s="156" t="s">
        <v>1277</v>
      </c>
      <c r="H163" s="157">
        <v>1</v>
      </c>
      <c r="I163" s="158"/>
      <c r="J163" s="159">
        <f t="shared" si="2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21"/>
        <v>0</v>
      </c>
      <c r="Q163" s="162">
        <v>0</v>
      </c>
      <c r="R163" s="162">
        <f t="shared" si="22"/>
        <v>0</v>
      </c>
      <c r="S163" s="162">
        <v>0</v>
      </c>
      <c r="T163" s="163">
        <f t="shared" si="23"/>
        <v>0</v>
      </c>
      <c r="AR163" s="164" t="s">
        <v>445</v>
      </c>
      <c r="AT163" s="164" t="s">
        <v>184</v>
      </c>
      <c r="AU163" s="164" t="s">
        <v>91</v>
      </c>
      <c r="AY163" s="13" t="s">
        <v>182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3" t="s">
        <v>86</v>
      </c>
      <c r="BK163" s="165">
        <f t="shared" si="29"/>
        <v>0</v>
      </c>
      <c r="BL163" s="13" t="s">
        <v>445</v>
      </c>
      <c r="BM163" s="164" t="s">
        <v>453</v>
      </c>
    </row>
    <row r="164" spans="2:65" s="1" customFormat="1" ht="16.5" customHeight="1">
      <c r="B164" s="152"/>
      <c r="C164" s="153" t="s">
        <v>322</v>
      </c>
      <c r="D164" s="153" t="s">
        <v>184</v>
      </c>
      <c r="E164" s="154" t="s">
        <v>1320</v>
      </c>
      <c r="F164" s="155" t="s">
        <v>2398</v>
      </c>
      <c r="G164" s="156" t="s">
        <v>1277</v>
      </c>
      <c r="H164" s="157">
        <v>2</v>
      </c>
      <c r="I164" s="158"/>
      <c r="J164" s="159">
        <f t="shared" si="2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21"/>
        <v>0</v>
      </c>
      <c r="Q164" s="162">
        <v>0</v>
      </c>
      <c r="R164" s="162">
        <f t="shared" si="22"/>
        <v>0</v>
      </c>
      <c r="S164" s="162">
        <v>0</v>
      </c>
      <c r="T164" s="163">
        <f t="shared" si="23"/>
        <v>0</v>
      </c>
      <c r="AR164" s="164" t="s">
        <v>445</v>
      </c>
      <c r="AT164" s="164" t="s">
        <v>184</v>
      </c>
      <c r="AU164" s="164" t="s">
        <v>91</v>
      </c>
      <c r="AY164" s="13" t="s">
        <v>182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3" t="s">
        <v>86</v>
      </c>
      <c r="BK164" s="165">
        <f t="shared" si="29"/>
        <v>0</v>
      </c>
      <c r="BL164" s="13" t="s">
        <v>445</v>
      </c>
      <c r="BM164" s="164" t="s">
        <v>461</v>
      </c>
    </row>
    <row r="165" spans="2:65" s="1" customFormat="1" ht="16.5" customHeight="1">
      <c r="B165" s="152"/>
      <c r="C165" s="153" t="s">
        <v>327</v>
      </c>
      <c r="D165" s="153" t="s">
        <v>184</v>
      </c>
      <c r="E165" s="154" t="s">
        <v>1322</v>
      </c>
      <c r="F165" s="155" t="s">
        <v>2399</v>
      </c>
      <c r="G165" s="156" t="s">
        <v>1277</v>
      </c>
      <c r="H165" s="157">
        <v>1</v>
      </c>
      <c r="I165" s="158"/>
      <c r="J165" s="159">
        <f t="shared" si="2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21"/>
        <v>0</v>
      </c>
      <c r="Q165" s="162">
        <v>0</v>
      </c>
      <c r="R165" s="162">
        <f t="shared" si="22"/>
        <v>0</v>
      </c>
      <c r="S165" s="162">
        <v>0</v>
      </c>
      <c r="T165" s="163">
        <f t="shared" si="23"/>
        <v>0</v>
      </c>
      <c r="AR165" s="164" t="s">
        <v>445</v>
      </c>
      <c r="AT165" s="164" t="s">
        <v>184</v>
      </c>
      <c r="AU165" s="164" t="s">
        <v>91</v>
      </c>
      <c r="AY165" s="13" t="s">
        <v>182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3" t="s">
        <v>86</v>
      </c>
      <c r="BK165" s="165">
        <f t="shared" si="29"/>
        <v>0</v>
      </c>
      <c r="BL165" s="13" t="s">
        <v>445</v>
      </c>
      <c r="BM165" s="164" t="s">
        <v>469</v>
      </c>
    </row>
    <row r="166" spans="2:65" s="1" customFormat="1" ht="16.5" customHeight="1">
      <c r="B166" s="152"/>
      <c r="C166" s="153" t="s">
        <v>331</v>
      </c>
      <c r="D166" s="153" t="s">
        <v>184</v>
      </c>
      <c r="E166" s="154" t="s">
        <v>1324</v>
      </c>
      <c r="F166" s="155" t="s">
        <v>2400</v>
      </c>
      <c r="G166" s="156" t="s">
        <v>1277</v>
      </c>
      <c r="H166" s="157">
        <v>1</v>
      </c>
      <c r="I166" s="158"/>
      <c r="J166" s="159">
        <f t="shared" si="2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21"/>
        <v>0</v>
      </c>
      <c r="Q166" s="162">
        <v>0</v>
      </c>
      <c r="R166" s="162">
        <f t="shared" si="22"/>
        <v>0</v>
      </c>
      <c r="S166" s="162">
        <v>0</v>
      </c>
      <c r="T166" s="163">
        <f t="shared" si="23"/>
        <v>0</v>
      </c>
      <c r="AR166" s="164" t="s">
        <v>445</v>
      </c>
      <c r="AT166" s="164" t="s">
        <v>184</v>
      </c>
      <c r="AU166" s="164" t="s">
        <v>91</v>
      </c>
      <c r="AY166" s="13" t="s">
        <v>182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3" t="s">
        <v>86</v>
      </c>
      <c r="BK166" s="165">
        <f t="shared" si="29"/>
        <v>0</v>
      </c>
      <c r="BL166" s="13" t="s">
        <v>445</v>
      </c>
      <c r="BM166" s="164" t="s">
        <v>477</v>
      </c>
    </row>
    <row r="167" spans="2:65" s="1" customFormat="1" ht="16.5" customHeight="1">
      <c r="B167" s="152"/>
      <c r="C167" s="153" t="s">
        <v>335</v>
      </c>
      <c r="D167" s="153" t="s">
        <v>184</v>
      </c>
      <c r="E167" s="154" t="s">
        <v>1326</v>
      </c>
      <c r="F167" s="155" t="s">
        <v>2401</v>
      </c>
      <c r="G167" s="156" t="s">
        <v>1277</v>
      </c>
      <c r="H167" s="157">
        <v>3</v>
      </c>
      <c r="I167" s="158"/>
      <c r="J167" s="159">
        <f t="shared" si="2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21"/>
        <v>0</v>
      </c>
      <c r="Q167" s="162">
        <v>0</v>
      </c>
      <c r="R167" s="162">
        <f t="shared" si="22"/>
        <v>0</v>
      </c>
      <c r="S167" s="162">
        <v>0</v>
      </c>
      <c r="T167" s="163">
        <f t="shared" si="23"/>
        <v>0</v>
      </c>
      <c r="AR167" s="164" t="s">
        <v>445</v>
      </c>
      <c r="AT167" s="164" t="s">
        <v>184</v>
      </c>
      <c r="AU167" s="164" t="s">
        <v>91</v>
      </c>
      <c r="AY167" s="13" t="s">
        <v>182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445</v>
      </c>
      <c r="BM167" s="164" t="s">
        <v>485</v>
      </c>
    </row>
    <row r="168" spans="2:65" s="1" customFormat="1" ht="16.5" customHeight="1">
      <c r="B168" s="152"/>
      <c r="C168" s="153" t="s">
        <v>339</v>
      </c>
      <c r="D168" s="153" t="s">
        <v>184</v>
      </c>
      <c r="E168" s="154" t="s">
        <v>1328</v>
      </c>
      <c r="F168" s="155" t="s">
        <v>2402</v>
      </c>
      <c r="G168" s="156" t="s">
        <v>1277</v>
      </c>
      <c r="H168" s="157">
        <v>24</v>
      </c>
      <c r="I168" s="158"/>
      <c r="J168" s="159">
        <f t="shared" si="2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0</v>
      </c>
      <c r="R168" s="162">
        <f t="shared" si="22"/>
        <v>0</v>
      </c>
      <c r="S168" s="162">
        <v>0</v>
      </c>
      <c r="T168" s="163">
        <f t="shared" si="23"/>
        <v>0</v>
      </c>
      <c r="AR168" s="164" t="s">
        <v>445</v>
      </c>
      <c r="AT168" s="164" t="s">
        <v>184</v>
      </c>
      <c r="AU168" s="164" t="s">
        <v>91</v>
      </c>
      <c r="AY168" s="13" t="s">
        <v>182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445</v>
      </c>
      <c r="BM168" s="164" t="s">
        <v>493</v>
      </c>
    </row>
    <row r="169" spans="2:65" s="1" customFormat="1" ht="16.5" customHeight="1">
      <c r="B169" s="152"/>
      <c r="C169" s="166" t="s">
        <v>343</v>
      </c>
      <c r="D169" s="166" t="s">
        <v>280</v>
      </c>
      <c r="E169" s="167" t="s">
        <v>1283</v>
      </c>
      <c r="F169" s="168" t="s">
        <v>2383</v>
      </c>
      <c r="G169" s="169" t="s">
        <v>1277</v>
      </c>
      <c r="H169" s="170">
        <v>21</v>
      </c>
      <c r="I169" s="171"/>
      <c r="J169" s="172">
        <f t="shared" si="20"/>
        <v>0</v>
      </c>
      <c r="K169" s="168" t="s">
        <v>1</v>
      </c>
      <c r="L169" s="173"/>
      <c r="M169" s="174" t="s">
        <v>1</v>
      </c>
      <c r="N169" s="175" t="s">
        <v>40</v>
      </c>
      <c r="O169" s="51"/>
      <c r="P169" s="162">
        <f t="shared" si="21"/>
        <v>0</v>
      </c>
      <c r="Q169" s="162">
        <v>0</v>
      </c>
      <c r="R169" s="162">
        <f t="shared" si="22"/>
        <v>0</v>
      </c>
      <c r="S169" s="162">
        <v>0</v>
      </c>
      <c r="T169" s="163">
        <f t="shared" si="23"/>
        <v>0</v>
      </c>
      <c r="AR169" s="164" t="s">
        <v>1278</v>
      </c>
      <c r="AT169" s="164" t="s">
        <v>280</v>
      </c>
      <c r="AU169" s="164" t="s">
        <v>91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445</v>
      </c>
      <c r="BM169" s="164" t="s">
        <v>501</v>
      </c>
    </row>
    <row r="170" spans="2:65" s="1" customFormat="1" ht="16.5" customHeight="1">
      <c r="B170" s="152"/>
      <c r="C170" s="166" t="s">
        <v>347</v>
      </c>
      <c r="D170" s="166" t="s">
        <v>280</v>
      </c>
      <c r="E170" s="167" t="s">
        <v>1285</v>
      </c>
      <c r="F170" s="168" t="s">
        <v>2384</v>
      </c>
      <c r="G170" s="169" t="s">
        <v>1277</v>
      </c>
      <c r="H170" s="170">
        <v>24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0</v>
      </c>
      <c r="R170" s="162">
        <f t="shared" si="22"/>
        <v>0</v>
      </c>
      <c r="S170" s="162">
        <v>0</v>
      </c>
      <c r="T170" s="163">
        <f t="shared" si="23"/>
        <v>0</v>
      </c>
      <c r="AR170" s="164" t="s">
        <v>1278</v>
      </c>
      <c r="AT170" s="164" t="s">
        <v>280</v>
      </c>
      <c r="AU170" s="164" t="s">
        <v>91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445</v>
      </c>
      <c r="BM170" s="164" t="s">
        <v>510</v>
      </c>
    </row>
    <row r="171" spans="2:65" s="1" customFormat="1" ht="16.5" customHeight="1">
      <c r="B171" s="152"/>
      <c r="C171" s="153" t="s">
        <v>351</v>
      </c>
      <c r="D171" s="153" t="s">
        <v>184</v>
      </c>
      <c r="E171" s="154" t="s">
        <v>1330</v>
      </c>
      <c r="F171" s="155" t="s">
        <v>2403</v>
      </c>
      <c r="G171" s="156" t="s">
        <v>1277</v>
      </c>
      <c r="H171" s="157">
        <v>2</v>
      </c>
      <c r="I171" s="158"/>
      <c r="J171" s="159">
        <f t="shared" si="20"/>
        <v>0</v>
      </c>
      <c r="K171" s="155" t="s">
        <v>1</v>
      </c>
      <c r="L171" s="28"/>
      <c r="M171" s="160" t="s">
        <v>1</v>
      </c>
      <c r="N171" s="161" t="s">
        <v>40</v>
      </c>
      <c r="O171" s="51"/>
      <c r="P171" s="162">
        <f t="shared" si="21"/>
        <v>0</v>
      </c>
      <c r="Q171" s="162">
        <v>0</v>
      </c>
      <c r="R171" s="162">
        <f t="shared" si="22"/>
        <v>0</v>
      </c>
      <c r="S171" s="162">
        <v>0</v>
      </c>
      <c r="T171" s="163">
        <f t="shared" si="23"/>
        <v>0</v>
      </c>
      <c r="AR171" s="164" t="s">
        <v>445</v>
      </c>
      <c r="AT171" s="164" t="s">
        <v>184</v>
      </c>
      <c r="AU171" s="164" t="s">
        <v>91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445</v>
      </c>
      <c r="BM171" s="164" t="s">
        <v>518</v>
      </c>
    </row>
    <row r="172" spans="2:65" s="1" customFormat="1" ht="16.5" customHeight="1">
      <c r="B172" s="152"/>
      <c r="C172" s="153" t="s">
        <v>355</v>
      </c>
      <c r="D172" s="153" t="s">
        <v>184</v>
      </c>
      <c r="E172" s="154" t="s">
        <v>1332</v>
      </c>
      <c r="F172" s="155" t="s">
        <v>2404</v>
      </c>
      <c r="G172" s="156" t="s">
        <v>1277</v>
      </c>
      <c r="H172" s="157">
        <v>3</v>
      </c>
      <c r="I172" s="158"/>
      <c r="J172" s="159">
        <f t="shared" si="2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21"/>
        <v>0</v>
      </c>
      <c r="Q172" s="162">
        <v>0</v>
      </c>
      <c r="R172" s="162">
        <f t="shared" si="22"/>
        <v>0</v>
      </c>
      <c r="S172" s="162">
        <v>0</v>
      </c>
      <c r="T172" s="163">
        <f t="shared" si="23"/>
        <v>0</v>
      </c>
      <c r="AR172" s="164" t="s">
        <v>445</v>
      </c>
      <c r="AT172" s="164" t="s">
        <v>184</v>
      </c>
      <c r="AU172" s="164" t="s">
        <v>91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445</v>
      </c>
      <c r="BM172" s="164" t="s">
        <v>526</v>
      </c>
    </row>
    <row r="173" spans="2:65" s="1" customFormat="1" ht="16.5" customHeight="1">
      <c r="B173" s="152"/>
      <c r="C173" s="153" t="s">
        <v>359</v>
      </c>
      <c r="D173" s="153" t="s">
        <v>184</v>
      </c>
      <c r="E173" s="154" t="s">
        <v>1334</v>
      </c>
      <c r="F173" s="155" t="s">
        <v>2405</v>
      </c>
      <c r="G173" s="156" t="s">
        <v>1277</v>
      </c>
      <c r="H173" s="157">
        <v>5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0</v>
      </c>
      <c r="R173" s="162">
        <f t="shared" si="22"/>
        <v>0</v>
      </c>
      <c r="S173" s="162">
        <v>0</v>
      </c>
      <c r="T173" s="163">
        <f t="shared" si="23"/>
        <v>0</v>
      </c>
      <c r="AR173" s="164" t="s">
        <v>445</v>
      </c>
      <c r="AT173" s="164" t="s">
        <v>184</v>
      </c>
      <c r="AU173" s="164" t="s">
        <v>91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445</v>
      </c>
      <c r="BM173" s="164" t="s">
        <v>534</v>
      </c>
    </row>
    <row r="174" spans="2:65" s="1" customFormat="1" ht="16.5" customHeight="1">
      <c r="B174" s="152"/>
      <c r="C174" s="153" t="s">
        <v>363</v>
      </c>
      <c r="D174" s="153" t="s">
        <v>184</v>
      </c>
      <c r="E174" s="154" t="s">
        <v>1336</v>
      </c>
      <c r="F174" s="155" t="s">
        <v>2406</v>
      </c>
      <c r="G174" s="156" t="s">
        <v>1277</v>
      </c>
      <c r="H174" s="157">
        <v>1</v>
      </c>
      <c r="I174" s="158"/>
      <c r="J174" s="159">
        <f t="shared" si="20"/>
        <v>0</v>
      </c>
      <c r="K174" s="155" t="s">
        <v>1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0</v>
      </c>
      <c r="R174" s="162">
        <f t="shared" si="22"/>
        <v>0</v>
      </c>
      <c r="S174" s="162">
        <v>0</v>
      </c>
      <c r="T174" s="163">
        <f t="shared" si="23"/>
        <v>0</v>
      </c>
      <c r="AR174" s="164" t="s">
        <v>445</v>
      </c>
      <c r="AT174" s="164" t="s">
        <v>184</v>
      </c>
      <c r="AU174" s="164" t="s">
        <v>91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445</v>
      </c>
      <c r="BM174" s="164" t="s">
        <v>542</v>
      </c>
    </row>
    <row r="175" spans="2:65" s="1" customFormat="1" ht="16.5" customHeight="1">
      <c r="B175" s="152"/>
      <c r="C175" s="153" t="s">
        <v>367</v>
      </c>
      <c r="D175" s="153" t="s">
        <v>184</v>
      </c>
      <c r="E175" s="154" t="s">
        <v>1339</v>
      </c>
      <c r="F175" s="155" t="s">
        <v>2407</v>
      </c>
      <c r="G175" s="156" t="s">
        <v>1277</v>
      </c>
      <c r="H175" s="157">
        <v>12</v>
      </c>
      <c r="I175" s="158"/>
      <c r="J175" s="159">
        <f t="shared" si="2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0</v>
      </c>
      <c r="R175" s="162">
        <f t="shared" si="22"/>
        <v>0</v>
      </c>
      <c r="S175" s="162">
        <v>0</v>
      </c>
      <c r="T175" s="163">
        <f t="shared" si="23"/>
        <v>0</v>
      </c>
      <c r="AR175" s="164" t="s">
        <v>445</v>
      </c>
      <c r="AT175" s="164" t="s">
        <v>184</v>
      </c>
      <c r="AU175" s="164" t="s">
        <v>91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445</v>
      </c>
      <c r="BM175" s="164" t="s">
        <v>550</v>
      </c>
    </row>
    <row r="176" spans="2:65" s="1" customFormat="1" ht="16.5" customHeight="1">
      <c r="B176" s="152"/>
      <c r="C176" s="153" t="s">
        <v>371</v>
      </c>
      <c r="D176" s="153" t="s">
        <v>184</v>
      </c>
      <c r="E176" s="154" t="s">
        <v>1341</v>
      </c>
      <c r="F176" s="155" t="s">
        <v>2408</v>
      </c>
      <c r="G176" s="156" t="s">
        <v>1277</v>
      </c>
      <c r="H176" s="157">
        <v>1</v>
      </c>
      <c r="I176" s="158"/>
      <c r="J176" s="159">
        <f t="shared" si="20"/>
        <v>0</v>
      </c>
      <c r="K176" s="155" t="s">
        <v>1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64" t="s">
        <v>445</v>
      </c>
      <c r="AT176" s="164" t="s">
        <v>184</v>
      </c>
      <c r="AU176" s="164" t="s">
        <v>91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445</v>
      </c>
      <c r="BM176" s="164" t="s">
        <v>558</v>
      </c>
    </row>
    <row r="177" spans="2:65" s="1" customFormat="1" ht="16.5" customHeight="1">
      <c r="B177" s="152"/>
      <c r="C177" s="153" t="s">
        <v>375</v>
      </c>
      <c r="D177" s="153" t="s">
        <v>184</v>
      </c>
      <c r="E177" s="154" t="s">
        <v>1343</v>
      </c>
      <c r="F177" s="155" t="s">
        <v>2409</v>
      </c>
      <c r="G177" s="156" t="s">
        <v>1277</v>
      </c>
      <c r="H177" s="157">
        <v>18</v>
      </c>
      <c r="I177" s="158"/>
      <c r="J177" s="159">
        <f t="shared" si="2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0</v>
      </c>
      <c r="R177" s="162">
        <f t="shared" si="22"/>
        <v>0</v>
      </c>
      <c r="S177" s="162">
        <v>0</v>
      </c>
      <c r="T177" s="163">
        <f t="shared" si="23"/>
        <v>0</v>
      </c>
      <c r="AR177" s="164" t="s">
        <v>445</v>
      </c>
      <c r="AT177" s="164" t="s">
        <v>184</v>
      </c>
      <c r="AU177" s="164" t="s">
        <v>91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445</v>
      </c>
      <c r="BM177" s="164" t="s">
        <v>566</v>
      </c>
    </row>
    <row r="178" spans="2:65" s="1" customFormat="1" ht="16.5" customHeight="1">
      <c r="B178" s="152"/>
      <c r="C178" s="153" t="s">
        <v>379</v>
      </c>
      <c r="D178" s="153" t="s">
        <v>184</v>
      </c>
      <c r="E178" s="154" t="s">
        <v>1345</v>
      </c>
      <c r="F178" s="155" t="s">
        <v>2410</v>
      </c>
      <c r="G178" s="156" t="s">
        <v>1277</v>
      </c>
      <c r="H178" s="157">
        <v>1</v>
      </c>
      <c r="I178" s="158"/>
      <c r="J178" s="159">
        <f t="shared" si="20"/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0</v>
      </c>
      <c r="R178" s="162">
        <f t="shared" si="22"/>
        <v>0</v>
      </c>
      <c r="S178" s="162">
        <v>0</v>
      </c>
      <c r="T178" s="163">
        <f t="shared" si="23"/>
        <v>0</v>
      </c>
      <c r="AR178" s="164" t="s">
        <v>445</v>
      </c>
      <c r="AT178" s="164" t="s">
        <v>184</v>
      </c>
      <c r="AU178" s="164" t="s">
        <v>91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445</v>
      </c>
      <c r="BM178" s="164" t="s">
        <v>574</v>
      </c>
    </row>
    <row r="179" spans="2:65" s="1" customFormat="1" ht="16.5" customHeight="1">
      <c r="B179" s="152"/>
      <c r="C179" s="153" t="s">
        <v>383</v>
      </c>
      <c r="D179" s="153" t="s">
        <v>184</v>
      </c>
      <c r="E179" s="154" t="s">
        <v>1347</v>
      </c>
      <c r="F179" s="155" t="s">
        <v>2411</v>
      </c>
      <c r="G179" s="156" t="s">
        <v>1277</v>
      </c>
      <c r="H179" s="157">
        <v>1</v>
      </c>
      <c r="I179" s="158"/>
      <c r="J179" s="159">
        <f t="shared" si="20"/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0</v>
      </c>
      <c r="R179" s="162">
        <f t="shared" si="22"/>
        <v>0</v>
      </c>
      <c r="S179" s="162">
        <v>0</v>
      </c>
      <c r="T179" s="163">
        <f t="shared" si="23"/>
        <v>0</v>
      </c>
      <c r="AR179" s="164" t="s">
        <v>445</v>
      </c>
      <c r="AT179" s="164" t="s">
        <v>184</v>
      </c>
      <c r="AU179" s="164" t="s">
        <v>91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445</v>
      </c>
      <c r="BM179" s="164" t="s">
        <v>582</v>
      </c>
    </row>
    <row r="180" spans="2:65" s="1" customFormat="1" ht="16.5" customHeight="1">
      <c r="B180" s="152"/>
      <c r="C180" s="153" t="s">
        <v>387</v>
      </c>
      <c r="D180" s="153" t="s">
        <v>184</v>
      </c>
      <c r="E180" s="154" t="s">
        <v>1349</v>
      </c>
      <c r="F180" s="155" t="s">
        <v>1589</v>
      </c>
      <c r="G180" s="156" t="s">
        <v>1590</v>
      </c>
      <c r="H180" s="157">
        <v>8</v>
      </c>
      <c r="I180" s="158"/>
      <c r="J180" s="159">
        <f t="shared" si="20"/>
        <v>0</v>
      </c>
      <c r="K180" s="155" t="s">
        <v>1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AR180" s="164" t="s">
        <v>445</v>
      </c>
      <c r="AT180" s="164" t="s">
        <v>184</v>
      </c>
      <c r="AU180" s="164" t="s">
        <v>91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445</v>
      </c>
      <c r="BM180" s="164" t="s">
        <v>590</v>
      </c>
    </row>
    <row r="181" spans="2:65" s="1" customFormat="1" ht="16.5" customHeight="1">
      <c r="B181" s="152"/>
      <c r="C181" s="153" t="s">
        <v>392</v>
      </c>
      <c r="D181" s="153" t="s">
        <v>184</v>
      </c>
      <c r="E181" s="154" t="s">
        <v>1351</v>
      </c>
      <c r="F181" s="155" t="s">
        <v>2412</v>
      </c>
      <c r="G181" s="156" t="s">
        <v>1277</v>
      </c>
      <c r="H181" s="157">
        <v>1</v>
      </c>
      <c r="I181" s="158"/>
      <c r="J181" s="159">
        <f t="shared" si="20"/>
        <v>0</v>
      </c>
      <c r="K181" s="155" t="s">
        <v>1</v>
      </c>
      <c r="L181" s="28"/>
      <c r="M181" s="176" t="s">
        <v>1</v>
      </c>
      <c r="N181" s="177" t="s">
        <v>40</v>
      </c>
      <c r="O181" s="178"/>
      <c r="P181" s="179">
        <f t="shared" si="21"/>
        <v>0</v>
      </c>
      <c r="Q181" s="179">
        <v>0</v>
      </c>
      <c r="R181" s="179">
        <f t="shared" si="22"/>
        <v>0</v>
      </c>
      <c r="S181" s="179">
        <v>0</v>
      </c>
      <c r="T181" s="180">
        <f t="shared" si="23"/>
        <v>0</v>
      </c>
      <c r="AR181" s="164" t="s">
        <v>445</v>
      </c>
      <c r="AT181" s="164" t="s">
        <v>184</v>
      </c>
      <c r="AU181" s="164" t="s">
        <v>91</v>
      </c>
      <c r="AY181" s="13" t="s">
        <v>182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445</v>
      </c>
      <c r="BM181" s="164" t="s">
        <v>598</v>
      </c>
    </row>
    <row r="182" spans="2:65" s="1" customFormat="1" ht="7.05" customHeight="1">
      <c r="B182" s="40"/>
      <c r="C182" s="41"/>
      <c r="D182" s="41"/>
      <c r="E182" s="41"/>
      <c r="F182" s="41"/>
      <c r="G182" s="41"/>
      <c r="H182" s="41"/>
      <c r="I182" s="113"/>
      <c r="J182" s="41"/>
      <c r="K182" s="41"/>
      <c r="L182" s="28"/>
    </row>
  </sheetData>
  <autoFilter ref="C124:K181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7"/>
  <sheetViews>
    <sheetView showGridLines="0" topLeftCell="A133" workbookViewId="0">
      <selection activeCell="I211" sqref="I211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129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3.2">
      <c r="B8" s="16"/>
      <c r="D8" s="23" t="s">
        <v>134</v>
      </c>
      <c r="L8" s="16"/>
    </row>
    <row r="9" spans="2:46" ht="16.5" customHeight="1">
      <c r="B9" s="16"/>
      <c r="E9" s="250" t="s">
        <v>2413</v>
      </c>
      <c r="F9" s="213"/>
      <c r="G9" s="213"/>
      <c r="H9" s="213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2" t="s">
        <v>2414</v>
      </c>
      <c r="F11" s="253"/>
      <c r="G11" s="253"/>
      <c r="H11" s="253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3" t="s">
        <v>2415</v>
      </c>
      <c r="F13" s="253"/>
      <c r="G13" s="253"/>
      <c r="H13" s="25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44322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4" t="str">
        <f>'Rekapitulácia stavby'!E14</f>
        <v>Vyplň údaj</v>
      </c>
      <c r="F22" s="226"/>
      <c r="G22" s="226"/>
      <c r="H22" s="226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0" t="s">
        <v>1</v>
      </c>
      <c r="F31" s="230"/>
      <c r="G31" s="230"/>
      <c r="H31" s="230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ROUND(J136,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ROUND((SUM(BE136:BE226)),  2)</f>
        <v>0</v>
      </c>
      <c r="I37" s="101">
        <v>0.2</v>
      </c>
      <c r="J37" s="100">
        <f>ROUND(((SUM(BE136:BE226))*I37),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ROUND((SUM(BF136:BF226)),  2)</f>
        <v>0</v>
      </c>
      <c r="I38" s="101">
        <v>0.2</v>
      </c>
      <c r="J38" s="100">
        <f>ROUND(((SUM(BF136:BF226))*I38),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ROUND((SUM(BG136:BG226)),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ROUND((SUM(BH136:BH226)),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ROUND((SUM(BI136:BI226)),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ht="16.5" customHeight="1">
      <c r="B87" s="16"/>
      <c r="E87" s="250" t="s">
        <v>2413</v>
      </c>
      <c r="F87" s="213"/>
      <c r="G87" s="213"/>
      <c r="H87" s="213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2" t="s">
        <v>2414</v>
      </c>
      <c r="F89" s="253"/>
      <c r="G89" s="253"/>
      <c r="H89" s="253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3" t="str">
        <f>E13</f>
        <v xml:space="preserve">01.01b - ASR </v>
      </c>
      <c r="F91" s="253"/>
      <c r="G91" s="253"/>
      <c r="H91" s="253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44322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J136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J137</f>
        <v>0</v>
      </c>
      <c r="L101" s="119"/>
    </row>
    <row r="102" spans="2:47" s="9" customFormat="1" ht="19.95" customHeight="1">
      <c r="B102" s="124"/>
      <c r="D102" s="125" t="s">
        <v>2256</v>
      </c>
      <c r="E102" s="126"/>
      <c r="F102" s="126"/>
      <c r="G102" s="126"/>
      <c r="H102" s="126"/>
      <c r="I102" s="127"/>
      <c r="J102" s="128">
        <f>J138</f>
        <v>0</v>
      </c>
      <c r="L102" s="124"/>
    </row>
    <row r="103" spans="2:47" s="9" customFormat="1" ht="19.95" customHeight="1">
      <c r="B103" s="124"/>
      <c r="D103" s="125" t="s">
        <v>149</v>
      </c>
      <c r="E103" s="126"/>
      <c r="F103" s="126"/>
      <c r="G103" s="126"/>
      <c r="H103" s="126"/>
      <c r="I103" s="127"/>
      <c r="J103" s="128">
        <f>J148</f>
        <v>0</v>
      </c>
      <c r="L103" s="124"/>
    </row>
    <row r="104" spans="2:47" s="9" customFormat="1" ht="19.95" customHeight="1">
      <c r="B104" s="124"/>
      <c r="D104" s="125" t="s">
        <v>150</v>
      </c>
      <c r="E104" s="126"/>
      <c r="F104" s="126"/>
      <c r="G104" s="126"/>
      <c r="H104" s="126"/>
      <c r="I104" s="127"/>
      <c r="J104" s="128">
        <f>J150</f>
        <v>0</v>
      </c>
      <c r="L104" s="124"/>
    </row>
    <row r="105" spans="2:47" s="9" customFormat="1" ht="19.95" customHeight="1">
      <c r="B105" s="124"/>
      <c r="D105" s="125" t="s">
        <v>151</v>
      </c>
      <c r="E105" s="126"/>
      <c r="F105" s="126"/>
      <c r="G105" s="126"/>
      <c r="H105" s="126"/>
      <c r="I105" s="127"/>
      <c r="J105" s="128">
        <f>J163</f>
        <v>0</v>
      </c>
      <c r="L105" s="124"/>
    </row>
    <row r="106" spans="2:47" s="9" customFormat="1" ht="19.95" customHeight="1">
      <c r="B106" s="124"/>
      <c r="D106" s="125" t="s">
        <v>152</v>
      </c>
      <c r="E106" s="126"/>
      <c r="F106" s="126"/>
      <c r="G106" s="126"/>
      <c r="H106" s="126"/>
      <c r="I106" s="127"/>
      <c r="J106" s="128">
        <f>J181</f>
        <v>0</v>
      </c>
      <c r="L106" s="124"/>
    </row>
    <row r="107" spans="2:47" s="8" customFormat="1" ht="25.05" customHeight="1">
      <c r="B107" s="119"/>
      <c r="D107" s="120" t="s">
        <v>153</v>
      </c>
      <c r="E107" s="121"/>
      <c r="F107" s="121"/>
      <c r="G107" s="121"/>
      <c r="H107" s="121"/>
      <c r="I107" s="122"/>
      <c r="J107" s="123">
        <f>J183</f>
        <v>0</v>
      </c>
      <c r="L107" s="119"/>
    </row>
    <row r="108" spans="2:47" s="9" customFormat="1" ht="19.95" customHeight="1">
      <c r="B108" s="124"/>
      <c r="D108" s="125" t="s">
        <v>2258</v>
      </c>
      <c r="E108" s="126"/>
      <c r="F108" s="126"/>
      <c r="G108" s="126"/>
      <c r="H108" s="126"/>
      <c r="I108" s="127"/>
      <c r="J108" s="128">
        <f>J184</f>
        <v>0</v>
      </c>
      <c r="L108" s="124"/>
    </row>
    <row r="109" spans="2:47" s="9" customFormat="1" ht="19.95" customHeight="1">
      <c r="B109" s="124"/>
      <c r="D109" s="125" t="s">
        <v>158</v>
      </c>
      <c r="E109" s="126"/>
      <c r="F109" s="126"/>
      <c r="G109" s="126"/>
      <c r="H109" s="126"/>
      <c r="I109" s="127"/>
      <c r="J109" s="128">
        <f>J192</f>
        <v>0</v>
      </c>
      <c r="L109" s="124"/>
    </row>
    <row r="110" spans="2:47" s="9" customFormat="1" ht="19.95" customHeight="1">
      <c r="B110" s="124"/>
      <c r="D110" s="125" t="s">
        <v>160</v>
      </c>
      <c r="E110" s="126"/>
      <c r="F110" s="126"/>
      <c r="G110" s="126"/>
      <c r="H110" s="126"/>
      <c r="I110" s="127"/>
      <c r="J110" s="128">
        <f>J196</f>
        <v>0</v>
      </c>
      <c r="L110" s="124"/>
    </row>
    <row r="111" spans="2:47" s="9" customFormat="1" ht="19.95" customHeight="1">
      <c r="B111" s="124"/>
      <c r="D111" s="125" t="s">
        <v>161</v>
      </c>
      <c r="E111" s="126"/>
      <c r="F111" s="126"/>
      <c r="G111" s="126"/>
      <c r="H111" s="126"/>
      <c r="I111" s="127"/>
      <c r="J111" s="128">
        <f>J221</f>
        <v>0</v>
      </c>
      <c r="L111" s="124"/>
    </row>
    <row r="112" spans="2:47" s="9" customFormat="1" ht="19.95" customHeight="1">
      <c r="B112" s="124"/>
      <c r="D112" s="125" t="s">
        <v>166</v>
      </c>
      <c r="E112" s="126"/>
      <c r="F112" s="126"/>
      <c r="G112" s="126"/>
      <c r="H112" s="126"/>
      <c r="I112" s="127"/>
      <c r="J112" s="128">
        <f>J225</f>
        <v>0</v>
      </c>
      <c r="L112" s="124"/>
    </row>
    <row r="113" spans="2:12" s="1" customFormat="1" ht="21.75" customHeight="1">
      <c r="B113" s="28"/>
      <c r="I113" s="93"/>
      <c r="L113" s="28"/>
    </row>
    <row r="114" spans="2:12" s="1" customFormat="1" ht="7.05" customHeight="1">
      <c r="B114" s="40"/>
      <c r="C114" s="41"/>
      <c r="D114" s="41"/>
      <c r="E114" s="41"/>
      <c r="F114" s="41"/>
      <c r="G114" s="41"/>
      <c r="H114" s="41"/>
      <c r="I114" s="113"/>
      <c r="J114" s="41"/>
      <c r="K114" s="41"/>
      <c r="L114" s="28"/>
    </row>
    <row r="118" spans="2:12" s="1" customFormat="1" ht="7.05" customHeight="1">
      <c r="B118" s="42"/>
      <c r="C118" s="43"/>
      <c r="D118" s="43"/>
      <c r="E118" s="43"/>
      <c r="F118" s="43"/>
      <c r="G118" s="43"/>
      <c r="H118" s="43"/>
      <c r="I118" s="114"/>
      <c r="J118" s="43"/>
      <c r="K118" s="43"/>
      <c r="L118" s="28"/>
    </row>
    <row r="119" spans="2:12" s="1" customFormat="1" ht="25.05" customHeight="1">
      <c r="B119" s="28"/>
      <c r="C119" s="17" t="s">
        <v>168</v>
      </c>
      <c r="I119" s="93"/>
      <c r="L119" s="28"/>
    </row>
    <row r="120" spans="2:12" s="1" customFormat="1" ht="7.05" customHeight="1">
      <c r="B120" s="28"/>
      <c r="I120" s="93"/>
      <c r="L120" s="28"/>
    </row>
    <row r="121" spans="2:12" s="1" customFormat="1" ht="12" customHeight="1">
      <c r="B121" s="28"/>
      <c r="C121" s="23" t="s">
        <v>15</v>
      </c>
      <c r="I121" s="93"/>
      <c r="L121" s="28"/>
    </row>
    <row r="122" spans="2:12" s="1" customFormat="1" ht="16.5" customHeight="1">
      <c r="B122" s="28"/>
      <c r="E122" s="250" t="str">
        <f>E7</f>
        <v>ZARIADENIE OPATROVATEĽSKEJ SLUŽBY A DENNÝ STACIONÁR V OBJEKTE SÚP. Č. 2845</v>
      </c>
      <c r="F122" s="251"/>
      <c r="G122" s="251"/>
      <c r="H122" s="251"/>
      <c r="I122" s="93"/>
      <c r="L122" s="28"/>
    </row>
    <row r="123" spans="2:12" ht="12" customHeight="1">
      <c r="B123" s="16"/>
      <c r="C123" s="23" t="s">
        <v>134</v>
      </c>
      <c r="L123" s="16"/>
    </row>
    <row r="124" spans="2:12" ht="16.5" customHeight="1">
      <c r="B124" s="16"/>
      <c r="E124" s="250" t="s">
        <v>2413</v>
      </c>
      <c r="F124" s="213"/>
      <c r="G124" s="213"/>
      <c r="H124" s="213"/>
      <c r="L124" s="16"/>
    </row>
    <row r="125" spans="2:12" ht="12" customHeight="1">
      <c r="B125" s="16"/>
      <c r="C125" s="23" t="s">
        <v>136</v>
      </c>
      <c r="L125" s="16"/>
    </row>
    <row r="126" spans="2:12" s="1" customFormat="1" ht="16.5" customHeight="1">
      <c r="B126" s="28"/>
      <c r="E126" s="252" t="s">
        <v>2414</v>
      </c>
      <c r="F126" s="253"/>
      <c r="G126" s="253"/>
      <c r="H126" s="253"/>
      <c r="I126" s="93"/>
      <c r="L126" s="28"/>
    </row>
    <row r="127" spans="2:12" s="1" customFormat="1" ht="12" customHeight="1">
      <c r="B127" s="28"/>
      <c r="C127" s="23" t="s">
        <v>138</v>
      </c>
      <c r="I127" s="93"/>
      <c r="L127" s="28"/>
    </row>
    <row r="128" spans="2:12" s="1" customFormat="1" ht="16.5" customHeight="1">
      <c r="B128" s="28"/>
      <c r="E128" s="223" t="str">
        <f>E13</f>
        <v xml:space="preserve">01.01b - ASR </v>
      </c>
      <c r="F128" s="253"/>
      <c r="G128" s="253"/>
      <c r="H128" s="253"/>
      <c r="I128" s="93"/>
      <c r="L128" s="28"/>
    </row>
    <row r="129" spans="2:65" s="1" customFormat="1" ht="7.05" customHeight="1">
      <c r="B129" s="28"/>
      <c r="I129" s="93"/>
      <c r="L129" s="28"/>
    </row>
    <row r="130" spans="2:65" s="1" customFormat="1" ht="12" customHeight="1">
      <c r="B130" s="28"/>
      <c r="C130" s="23" t="s">
        <v>19</v>
      </c>
      <c r="F130" s="21" t="str">
        <f>F16</f>
        <v>parc. č. C KN 5066/204, k.ú. Snina</v>
      </c>
      <c r="I130" s="94" t="s">
        <v>21</v>
      </c>
      <c r="J130" s="48">
        <f>IF(J16="","",J16)</f>
        <v>44322</v>
      </c>
      <c r="L130" s="28"/>
    </row>
    <row r="131" spans="2:65" s="1" customFormat="1" ht="7.05" customHeight="1">
      <c r="B131" s="28"/>
      <c r="I131" s="93"/>
      <c r="L131" s="28"/>
    </row>
    <row r="132" spans="2:65" s="1" customFormat="1" ht="15.3" customHeight="1">
      <c r="B132" s="28"/>
      <c r="C132" s="23" t="s">
        <v>22</v>
      </c>
      <c r="F132" s="21" t="str">
        <f>E19</f>
        <v>Mesto Snina</v>
      </c>
      <c r="I132" s="94" t="s">
        <v>28</v>
      </c>
      <c r="J132" s="26" t="str">
        <f>E25</f>
        <v>Ing. Róbert Šmajda</v>
      </c>
      <c r="L132" s="28"/>
    </row>
    <row r="133" spans="2:65" s="1" customFormat="1" ht="15.3" customHeight="1">
      <c r="B133" s="28"/>
      <c r="C133" s="23" t="s">
        <v>26</v>
      </c>
      <c r="F133" s="21" t="str">
        <f>IF(E22="","",E22)</f>
        <v>Vyplň údaj</v>
      </c>
      <c r="I133" s="94" t="s">
        <v>31</v>
      </c>
      <c r="J133" s="26" t="str">
        <f>E28</f>
        <v>Martin Kofira - KM</v>
      </c>
      <c r="L133" s="28"/>
    </row>
    <row r="134" spans="2:65" s="1" customFormat="1" ht="10.35" customHeight="1">
      <c r="B134" s="28"/>
      <c r="I134" s="93"/>
      <c r="L134" s="28"/>
    </row>
    <row r="135" spans="2:65" s="10" customFormat="1" ht="29.25" customHeight="1">
      <c r="B135" s="129"/>
      <c r="C135" s="130" t="s">
        <v>169</v>
      </c>
      <c r="D135" s="131" t="s">
        <v>59</v>
      </c>
      <c r="E135" s="131" t="s">
        <v>55</v>
      </c>
      <c r="F135" s="131" t="s">
        <v>56</v>
      </c>
      <c r="G135" s="131" t="s">
        <v>170</v>
      </c>
      <c r="H135" s="131" t="s">
        <v>171</v>
      </c>
      <c r="I135" s="132" t="s">
        <v>172</v>
      </c>
      <c r="J135" s="133" t="s">
        <v>142</v>
      </c>
      <c r="K135" s="134" t="s">
        <v>173</v>
      </c>
      <c r="L135" s="129"/>
      <c r="M135" s="55" t="s">
        <v>1</v>
      </c>
      <c r="N135" s="56" t="s">
        <v>38</v>
      </c>
      <c r="O135" s="56" t="s">
        <v>174</v>
      </c>
      <c r="P135" s="56" t="s">
        <v>175</v>
      </c>
      <c r="Q135" s="56" t="s">
        <v>176</v>
      </c>
      <c r="R135" s="56" t="s">
        <v>177</v>
      </c>
      <c r="S135" s="56" t="s">
        <v>178</v>
      </c>
      <c r="T135" s="57" t="s">
        <v>179</v>
      </c>
    </row>
    <row r="136" spans="2:65" s="1" customFormat="1" ht="22.95" customHeight="1">
      <c r="B136" s="28"/>
      <c r="C136" s="60" t="s">
        <v>143</v>
      </c>
      <c r="I136" s="93"/>
      <c r="J136" s="135">
        <f>BK136</f>
        <v>0</v>
      </c>
      <c r="L136" s="28"/>
      <c r="M136" s="58"/>
      <c r="N136" s="49"/>
      <c r="O136" s="49"/>
      <c r="P136" s="136">
        <f>P137+P183</f>
        <v>0</v>
      </c>
      <c r="Q136" s="49"/>
      <c r="R136" s="136">
        <f>R137+R183</f>
        <v>113.49118348</v>
      </c>
      <c r="S136" s="49"/>
      <c r="T136" s="137">
        <f>T137+T183</f>
        <v>20.990516</v>
      </c>
      <c r="AT136" s="13" t="s">
        <v>73</v>
      </c>
      <c r="AU136" s="13" t="s">
        <v>144</v>
      </c>
      <c r="BK136" s="138">
        <f>BK137+BK183</f>
        <v>0</v>
      </c>
    </row>
    <row r="137" spans="2:65" s="11" customFormat="1" ht="25.95" customHeight="1">
      <c r="B137" s="139"/>
      <c r="D137" s="140" t="s">
        <v>73</v>
      </c>
      <c r="E137" s="141" t="s">
        <v>180</v>
      </c>
      <c r="F137" s="141" t="s">
        <v>181</v>
      </c>
      <c r="I137" s="142"/>
      <c r="J137" s="143">
        <f>BK137</f>
        <v>0</v>
      </c>
      <c r="L137" s="139"/>
      <c r="M137" s="144"/>
      <c r="N137" s="145"/>
      <c r="O137" s="145"/>
      <c r="P137" s="146">
        <f>P138+P148+P150+P163+P181</f>
        <v>0</v>
      </c>
      <c r="Q137" s="145"/>
      <c r="R137" s="146">
        <f>R138+R148+R150+R163+R181</f>
        <v>100.63801634000001</v>
      </c>
      <c r="S137" s="145"/>
      <c r="T137" s="147">
        <f>T138+T148+T150+T163+T181</f>
        <v>20.831516000000001</v>
      </c>
      <c r="AR137" s="140" t="s">
        <v>81</v>
      </c>
      <c r="AT137" s="148" t="s">
        <v>73</v>
      </c>
      <c r="AU137" s="148" t="s">
        <v>74</v>
      </c>
      <c r="AY137" s="140" t="s">
        <v>182</v>
      </c>
      <c r="BK137" s="149">
        <f>BK138+BK148+BK150+BK163+BK181</f>
        <v>0</v>
      </c>
    </row>
    <row r="138" spans="2:65" s="11" customFormat="1" ht="22.95" customHeight="1">
      <c r="B138" s="139"/>
      <c r="D138" s="140" t="s">
        <v>73</v>
      </c>
      <c r="E138" s="150" t="s">
        <v>81</v>
      </c>
      <c r="F138" s="150" t="s">
        <v>2263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SUM(P139:P147)</f>
        <v>0</v>
      </c>
      <c r="Q138" s="145"/>
      <c r="R138" s="146">
        <f>SUM(R139:R147)</f>
        <v>0</v>
      </c>
      <c r="S138" s="145"/>
      <c r="T138" s="147">
        <f>SUM(T139:T147)</f>
        <v>6.1806050000000008</v>
      </c>
      <c r="AR138" s="140" t="s">
        <v>81</v>
      </c>
      <c r="AT138" s="148" t="s">
        <v>73</v>
      </c>
      <c r="AU138" s="148" t="s">
        <v>81</v>
      </c>
      <c r="AY138" s="140" t="s">
        <v>182</v>
      </c>
      <c r="BK138" s="149">
        <f>SUM(BK139:BK147)</f>
        <v>0</v>
      </c>
    </row>
    <row r="139" spans="2:65" s="1" customFormat="1" ht="24" customHeight="1">
      <c r="B139" s="152"/>
      <c r="C139" s="153" t="s">
        <v>81</v>
      </c>
      <c r="D139" s="153" t="s">
        <v>184</v>
      </c>
      <c r="E139" s="154" t="s">
        <v>2004</v>
      </c>
      <c r="F139" s="155" t="s">
        <v>2416</v>
      </c>
      <c r="G139" s="156" t="s">
        <v>217</v>
      </c>
      <c r="H139" s="157">
        <v>19.135000000000002</v>
      </c>
      <c r="I139" s="158"/>
      <c r="J139" s="159">
        <f t="shared" ref="J139:J147" si="0">ROUND(I139*H139,2)</f>
        <v>0</v>
      </c>
      <c r="K139" s="155" t="s">
        <v>188</v>
      </c>
      <c r="L139" s="28"/>
      <c r="M139" s="160" t="s">
        <v>1</v>
      </c>
      <c r="N139" s="161" t="s">
        <v>40</v>
      </c>
      <c r="O139" s="51"/>
      <c r="P139" s="162">
        <f t="shared" ref="P139:P147" si="1">O139*H139</f>
        <v>0</v>
      </c>
      <c r="Q139" s="162">
        <v>0</v>
      </c>
      <c r="R139" s="162">
        <f t="shared" ref="R139:R147" si="2">Q139*H139</f>
        <v>0</v>
      </c>
      <c r="S139" s="162">
        <v>0.22500000000000001</v>
      </c>
      <c r="T139" s="163">
        <f t="shared" ref="T139:T147" si="3">S139*H139</f>
        <v>4.3053750000000006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ref="BE139:BE147" si="4">IF(N139="základná",J139,0)</f>
        <v>0</v>
      </c>
      <c r="BF139" s="165">
        <f t="shared" ref="BF139:BF147" si="5">IF(N139="znížená",J139,0)</f>
        <v>0</v>
      </c>
      <c r="BG139" s="165">
        <f t="shared" ref="BG139:BG147" si="6">IF(N139="zákl. prenesená",J139,0)</f>
        <v>0</v>
      </c>
      <c r="BH139" s="165">
        <f t="shared" ref="BH139:BH147" si="7">IF(N139="zníž. prenesená",J139,0)</f>
        <v>0</v>
      </c>
      <c r="BI139" s="165">
        <f t="shared" ref="BI139:BI147" si="8">IF(N139="nulová",J139,0)</f>
        <v>0</v>
      </c>
      <c r="BJ139" s="13" t="s">
        <v>86</v>
      </c>
      <c r="BK139" s="165">
        <f t="shared" ref="BK139:BK147" si="9">ROUND(I139*H139,2)</f>
        <v>0</v>
      </c>
      <c r="BL139" s="13" t="s">
        <v>189</v>
      </c>
      <c r="BM139" s="164" t="s">
        <v>2417</v>
      </c>
    </row>
    <row r="140" spans="2:65" s="1" customFormat="1" ht="24" customHeight="1">
      <c r="B140" s="152"/>
      <c r="C140" s="153" t="s">
        <v>86</v>
      </c>
      <c r="D140" s="153" t="s">
        <v>184</v>
      </c>
      <c r="E140" s="154" t="s">
        <v>2418</v>
      </c>
      <c r="F140" s="155" t="s">
        <v>2419</v>
      </c>
      <c r="G140" s="156" t="s">
        <v>217</v>
      </c>
      <c r="H140" s="157">
        <v>19.135000000000002</v>
      </c>
      <c r="I140" s="158"/>
      <c r="J140" s="159">
        <f t="shared" si="0"/>
        <v>0</v>
      </c>
      <c r="K140" s="155" t="s">
        <v>188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9.8000000000000004E-2</v>
      </c>
      <c r="T140" s="163">
        <f t="shared" si="3"/>
        <v>1.8752300000000002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2420</v>
      </c>
    </row>
    <row r="141" spans="2:65" s="1" customFormat="1" ht="24" customHeight="1">
      <c r="B141" s="152"/>
      <c r="C141" s="153" t="s">
        <v>91</v>
      </c>
      <c r="D141" s="153" t="s">
        <v>184</v>
      </c>
      <c r="E141" s="154" t="s">
        <v>2421</v>
      </c>
      <c r="F141" s="155" t="s">
        <v>2422</v>
      </c>
      <c r="G141" s="156" t="s">
        <v>187</v>
      </c>
      <c r="H141" s="157">
        <v>35.445999999999998</v>
      </c>
      <c r="I141" s="158"/>
      <c r="J141" s="159">
        <f t="shared" si="0"/>
        <v>0</v>
      </c>
      <c r="K141" s="155" t="s">
        <v>188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2423</v>
      </c>
    </row>
    <row r="142" spans="2:65" s="1" customFormat="1" ht="24" customHeight="1">
      <c r="B142" s="152"/>
      <c r="C142" s="153" t="s">
        <v>189</v>
      </c>
      <c r="D142" s="153" t="s">
        <v>184</v>
      </c>
      <c r="E142" s="154" t="s">
        <v>2424</v>
      </c>
      <c r="F142" s="155" t="s">
        <v>2425</v>
      </c>
      <c r="G142" s="156" t="s">
        <v>187</v>
      </c>
      <c r="H142" s="157">
        <v>35.445999999999998</v>
      </c>
      <c r="I142" s="158"/>
      <c r="J142" s="159">
        <f t="shared" si="0"/>
        <v>0</v>
      </c>
      <c r="K142" s="155" t="s">
        <v>188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2426</v>
      </c>
    </row>
    <row r="143" spans="2:65" s="1" customFormat="1" ht="24" customHeight="1">
      <c r="B143" s="152"/>
      <c r="C143" s="153" t="s">
        <v>201</v>
      </c>
      <c r="D143" s="153" t="s">
        <v>184</v>
      </c>
      <c r="E143" s="154" t="s">
        <v>1682</v>
      </c>
      <c r="F143" s="155" t="s">
        <v>2427</v>
      </c>
      <c r="G143" s="156" t="s">
        <v>187</v>
      </c>
      <c r="H143" s="157">
        <v>35.445999999999998</v>
      </c>
      <c r="I143" s="158"/>
      <c r="J143" s="159">
        <f t="shared" si="0"/>
        <v>0</v>
      </c>
      <c r="K143" s="155" t="s">
        <v>188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189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189</v>
      </c>
      <c r="BM143" s="164" t="s">
        <v>2428</v>
      </c>
    </row>
    <row r="144" spans="2:65" s="1" customFormat="1" ht="24" customHeight="1">
      <c r="B144" s="152"/>
      <c r="C144" s="153" t="s">
        <v>206</v>
      </c>
      <c r="D144" s="153" t="s">
        <v>184</v>
      </c>
      <c r="E144" s="154" t="s">
        <v>2023</v>
      </c>
      <c r="F144" s="155" t="s">
        <v>2429</v>
      </c>
      <c r="G144" s="156" t="s">
        <v>187</v>
      </c>
      <c r="H144" s="157">
        <v>35.445999999999998</v>
      </c>
      <c r="I144" s="158"/>
      <c r="J144" s="159">
        <f t="shared" si="0"/>
        <v>0</v>
      </c>
      <c r="K144" s="155" t="s">
        <v>188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189</v>
      </c>
      <c r="BM144" s="164" t="s">
        <v>2430</v>
      </c>
    </row>
    <row r="145" spans="2:65" s="1" customFormat="1" ht="36" customHeight="1">
      <c r="B145" s="152"/>
      <c r="C145" s="153" t="s">
        <v>210</v>
      </c>
      <c r="D145" s="153" t="s">
        <v>184</v>
      </c>
      <c r="E145" s="154" t="s">
        <v>2431</v>
      </c>
      <c r="F145" s="155" t="s">
        <v>2432</v>
      </c>
      <c r="G145" s="156" t="s">
        <v>187</v>
      </c>
      <c r="H145" s="157">
        <v>177.23</v>
      </c>
      <c r="I145" s="158"/>
      <c r="J145" s="159">
        <f t="shared" si="0"/>
        <v>0</v>
      </c>
      <c r="K145" s="155" t="s">
        <v>188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189</v>
      </c>
      <c r="BM145" s="164" t="s">
        <v>2433</v>
      </c>
    </row>
    <row r="146" spans="2:65" s="1" customFormat="1" ht="16.5" customHeight="1">
      <c r="B146" s="152"/>
      <c r="C146" s="153" t="s">
        <v>214</v>
      </c>
      <c r="D146" s="153" t="s">
        <v>184</v>
      </c>
      <c r="E146" s="154" t="s">
        <v>2434</v>
      </c>
      <c r="F146" s="155" t="s">
        <v>2435</v>
      </c>
      <c r="G146" s="156" t="s">
        <v>187</v>
      </c>
      <c r="H146" s="157">
        <v>35.445999999999998</v>
      </c>
      <c r="I146" s="158"/>
      <c r="J146" s="159">
        <f t="shared" si="0"/>
        <v>0</v>
      </c>
      <c r="K146" s="155" t="s">
        <v>188</v>
      </c>
      <c r="L146" s="28"/>
      <c r="M146" s="160" t="s">
        <v>1</v>
      </c>
      <c r="N146" s="161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189</v>
      </c>
      <c r="AT146" s="164" t="s">
        <v>184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189</v>
      </c>
      <c r="BM146" s="164" t="s">
        <v>2436</v>
      </c>
    </row>
    <row r="147" spans="2:65" s="1" customFormat="1" ht="24" customHeight="1">
      <c r="B147" s="152"/>
      <c r="C147" s="153" t="s">
        <v>219</v>
      </c>
      <c r="D147" s="153" t="s">
        <v>184</v>
      </c>
      <c r="E147" s="154" t="s">
        <v>2437</v>
      </c>
      <c r="F147" s="155" t="s">
        <v>2438</v>
      </c>
      <c r="G147" s="156" t="s">
        <v>196</v>
      </c>
      <c r="H147" s="157">
        <v>59.195</v>
      </c>
      <c r="I147" s="158"/>
      <c r="J147" s="159">
        <f t="shared" si="0"/>
        <v>0</v>
      </c>
      <c r="K147" s="155" t="s">
        <v>188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189</v>
      </c>
      <c r="BM147" s="164" t="s">
        <v>2439</v>
      </c>
    </row>
    <row r="148" spans="2:65" s="11" customFormat="1" ht="22.95" customHeight="1">
      <c r="B148" s="139"/>
      <c r="D148" s="140" t="s">
        <v>73</v>
      </c>
      <c r="E148" s="150" t="s">
        <v>201</v>
      </c>
      <c r="F148" s="150" t="s">
        <v>391</v>
      </c>
      <c r="I148" s="142"/>
      <c r="J148" s="151">
        <f>BK148</f>
        <v>0</v>
      </c>
      <c r="L148" s="139"/>
      <c r="M148" s="144"/>
      <c r="N148" s="145"/>
      <c r="O148" s="145"/>
      <c r="P148" s="146">
        <f>P149</f>
        <v>0</v>
      </c>
      <c r="Q148" s="145"/>
      <c r="R148" s="146">
        <f>R149</f>
        <v>6.68215</v>
      </c>
      <c r="S148" s="145"/>
      <c r="T148" s="147">
        <f>T149</f>
        <v>0</v>
      </c>
      <c r="AR148" s="140" t="s">
        <v>81</v>
      </c>
      <c r="AT148" s="148" t="s">
        <v>73</v>
      </c>
      <c r="AU148" s="148" t="s">
        <v>81</v>
      </c>
      <c r="AY148" s="140" t="s">
        <v>182</v>
      </c>
      <c r="BK148" s="149">
        <f>BK149</f>
        <v>0</v>
      </c>
    </row>
    <row r="149" spans="2:65" s="1" customFormat="1" ht="24" customHeight="1">
      <c r="B149" s="152"/>
      <c r="C149" s="153" t="s">
        <v>223</v>
      </c>
      <c r="D149" s="153" t="s">
        <v>184</v>
      </c>
      <c r="E149" s="154" t="s">
        <v>2440</v>
      </c>
      <c r="F149" s="155" t="s">
        <v>2441</v>
      </c>
      <c r="G149" s="156" t="s">
        <v>217</v>
      </c>
      <c r="H149" s="157">
        <v>26.75</v>
      </c>
      <c r="I149" s="158"/>
      <c r="J149" s="159">
        <f>ROUND(I149*H149,2)</f>
        <v>0</v>
      </c>
      <c r="K149" s="155" t="s">
        <v>188</v>
      </c>
      <c r="L149" s="28"/>
      <c r="M149" s="160" t="s">
        <v>1</v>
      </c>
      <c r="N149" s="161" t="s">
        <v>40</v>
      </c>
      <c r="O149" s="51"/>
      <c r="P149" s="162">
        <f>O149*H149</f>
        <v>0</v>
      </c>
      <c r="Q149" s="162">
        <v>0.24979999999999999</v>
      </c>
      <c r="R149" s="162">
        <f>Q149*H149</f>
        <v>6.68215</v>
      </c>
      <c r="S149" s="162">
        <v>0</v>
      </c>
      <c r="T149" s="163">
        <f>S149*H149</f>
        <v>0</v>
      </c>
      <c r="AR149" s="164" t="s">
        <v>189</v>
      </c>
      <c r="AT149" s="164" t="s">
        <v>184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189</v>
      </c>
      <c r="BM149" s="164" t="s">
        <v>2442</v>
      </c>
    </row>
    <row r="150" spans="2:65" s="11" customFormat="1" ht="22.95" customHeight="1">
      <c r="B150" s="139"/>
      <c r="D150" s="140" t="s">
        <v>73</v>
      </c>
      <c r="E150" s="150" t="s">
        <v>206</v>
      </c>
      <c r="F150" s="150" t="s">
        <v>404</v>
      </c>
      <c r="I150" s="142"/>
      <c r="J150" s="151">
        <f>BK150</f>
        <v>0</v>
      </c>
      <c r="L150" s="139"/>
      <c r="M150" s="144"/>
      <c r="N150" s="145"/>
      <c r="O150" s="145"/>
      <c r="P150" s="146">
        <f>SUM(P151:P162)</f>
        <v>0</v>
      </c>
      <c r="Q150" s="145"/>
      <c r="R150" s="146">
        <f>SUM(R151:R162)</f>
        <v>41.567583820000003</v>
      </c>
      <c r="S150" s="145"/>
      <c r="T150" s="147">
        <f>SUM(T151:T162)</f>
        <v>0</v>
      </c>
      <c r="AR150" s="140" t="s">
        <v>81</v>
      </c>
      <c r="AT150" s="148" t="s">
        <v>73</v>
      </c>
      <c r="AU150" s="148" t="s">
        <v>81</v>
      </c>
      <c r="AY150" s="140" t="s">
        <v>182</v>
      </c>
      <c r="BK150" s="149">
        <f>SUM(BK151:BK162)</f>
        <v>0</v>
      </c>
    </row>
    <row r="151" spans="2:65" s="1" customFormat="1" ht="24" customHeight="1">
      <c r="B151" s="152"/>
      <c r="C151" s="153" t="s">
        <v>227</v>
      </c>
      <c r="D151" s="153" t="s">
        <v>184</v>
      </c>
      <c r="E151" s="154" t="s">
        <v>2443</v>
      </c>
      <c r="F151" s="155" t="s">
        <v>2444</v>
      </c>
      <c r="G151" s="156" t="s">
        <v>217</v>
      </c>
      <c r="H151" s="157">
        <v>874.18899999999996</v>
      </c>
      <c r="I151" s="158"/>
      <c r="J151" s="159">
        <f t="shared" ref="J151:J162" si="10">ROUND(I151*H151,2)</f>
        <v>0</v>
      </c>
      <c r="K151" s="155" t="s">
        <v>188</v>
      </c>
      <c r="L151" s="28"/>
      <c r="M151" s="160" t="s">
        <v>1</v>
      </c>
      <c r="N151" s="161" t="s">
        <v>40</v>
      </c>
      <c r="O151" s="51"/>
      <c r="P151" s="162">
        <f t="shared" ref="P151:P162" si="11">O151*H151</f>
        <v>0</v>
      </c>
      <c r="Q151" s="162">
        <v>6.4599999999999996E-3</v>
      </c>
      <c r="R151" s="162">
        <f t="shared" ref="R151:R162" si="12">Q151*H151</f>
        <v>5.6472609399999998</v>
      </c>
      <c r="S151" s="162">
        <v>0</v>
      </c>
      <c r="T151" s="163">
        <f t="shared" ref="T151:T162" si="13">S151*H151</f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 t="shared" ref="BE151:BE162" si="14">IF(N151="základná",J151,0)</f>
        <v>0</v>
      </c>
      <c r="BF151" s="165">
        <f t="shared" ref="BF151:BF162" si="15">IF(N151="znížená",J151,0)</f>
        <v>0</v>
      </c>
      <c r="BG151" s="165">
        <f t="shared" ref="BG151:BG162" si="16">IF(N151="zákl. prenesená",J151,0)</f>
        <v>0</v>
      </c>
      <c r="BH151" s="165">
        <f t="shared" ref="BH151:BH162" si="17">IF(N151="zníž. prenesená",J151,0)</f>
        <v>0</v>
      </c>
      <c r="BI151" s="165">
        <f t="shared" ref="BI151:BI162" si="18">IF(N151="nulová",J151,0)</f>
        <v>0</v>
      </c>
      <c r="BJ151" s="13" t="s">
        <v>86</v>
      </c>
      <c r="BK151" s="165">
        <f t="shared" ref="BK151:BK162" si="19">ROUND(I151*H151,2)</f>
        <v>0</v>
      </c>
      <c r="BL151" s="13" t="s">
        <v>189</v>
      </c>
      <c r="BM151" s="164" t="s">
        <v>2445</v>
      </c>
    </row>
    <row r="152" spans="2:65" s="1" customFormat="1" ht="24" customHeight="1">
      <c r="B152" s="152"/>
      <c r="C152" s="153" t="s">
        <v>231</v>
      </c>
      <c r="D152" s="153" t="s">
        <v>184</v>
      </c>
      <c r="E152" s="154" t="s">
        <v>2446</v>
      </c>
      <c r="F152" s="155" t="s">
        <v>2447</v>
      </c>
      <c r="G152" s="156" t="s">
        <v>217</v>
      </c>
      <c r="H152" s="157">
        <v>918.17200000000003</v>
      </c>
      <c r="I152" s="158"/>
      <c r="J152" s="159">
        <f t="shared" si="10"/>
        <v>0</v>
      </c>
      <c r="K152" s="155" t="s">
        <v>188</v>
      </c>
      <c r="L152" s="28"/>
      <c r="M152" s="160" t="s">
        <v>1</v>
      </c>
      <c r="N152" s="161" t="s">
        <v>40</v>
      </c>
      <c r="O152" s="51"/>
      <c r="P152" s="162">
        <f t="shared" si="11"/>
        <v>0</v>
      </c>
      <c r="Q152" s="162">
        <v>2.3000000000000001E-4</v>
      </c>
      <c r="R152" s="162">
        <f t="shared" si="12"/>
        <v>0.21117956000000002</v>
      </c>
      <c r="S152" s="162">
        <v>0</v>
      </c>
      <c r="T152" s="163">
        <f t="shared" si="13"/>
        <v>0</v>
      </c>
      <c r="AR152" s="164" t="s">
        <v>189</v>
      </c>
      <c r="AT152" s="164" t="s">
        <v>184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189</v>
      </c>
      <c r="BM152" s="164" t="s">
        <v>2448</v>
      </c>
    </row>
    <row r="153" spans="2:65" s="1" customFormat="1" ht="24" customHeight="1">
      <c r="B153" s="152"/>
      <c r="C153" s="153" t="s">
        <v>235</v>
      </c>
      <c r="D153" s="153" t="s">
        <v>184</v>
      </c>
      <c r="E153" s="154" t="s">
        <v>2449</v>
      </c>
      <c r="F153" s="155" t="s">
        <v>2450</v>
      </c>
      <c r="G153" s="156" t="s">
        <v>217</v>
      </c>
      <c r="H153" s="157">
        <v>874.18899999999996</v>
      </c>
      <c r="I153" s="158"/>
      <c r="J153" s="159">
        <f t="shared" si="10"/>
        <v>0</v>
      </c>
      <c r="K153" s="155" t="s">
        <v>188</v>
      </c>
      <c r="L153" s="28"/>
      <c r="M153" s="160" t="s">
        <v>1</v>
      </c>
      <c r="N153" s="161" t="s">
        <v>40</v>
      </c>
      <c r="O153" s="51"/>
      <c r="P153" s="162">
        <f t="shared" si="11"/>
        <v>0</v>
      </c>
      <c r="Q153" s="162">
        <v>2.0000000000000001E-4</v>
      </c>
      <c r="R153" s="162">
        <f t="shared" si="12"/>
        <v>0.17483779999999999</v>
      </c>
      <c r="S153" s="162">
        <v>0</v>
      </c>
      <c r="T153" s="163">
        <f t="shared" si="13"/>
        <v>0</v>
      </c>
      <c r="AR153" s="164" t="s">
        <v>189</v>
      </c>
      <c r="AT153" s="164" t="s">
        <v>184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189</v>
      </c>
      <c r="BM153" s="164" t="s">
        <v>2451</v>
      </c>
    </row>
    <row r="154" spans="2:65" s="1" customFormat="1" ht="24" customHeight="1">
      <c r="B154" s="152"/>
      <c r="C154" s="153" t="s">
        <v>239</v>
      </c>
      <c r="D154" s="153" t="s">
        <v>184</v>
      </c>
      <c r="E154" s="154" t="s">
        <v>2452</v>
      </c>
      <c r="F154" s="155" t="s">
        <v>2453</v>
      </c>
      <c r="G154" s="156" t="s">
        <v>217</v>
      </c>
      <c r="H154" s="157">
        <v>794.24800000000005</v>
      </c>
      <c r="I154" s="158"/>
      <c r="J154" s="159">
        <f t="shared" si="10"/>
        <v>0</v>
      </c>
      <c r="K154" s="155" t="s">
        <v>188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3.3E-3</v>
      </c>
      <c r="R154" s="162">
        <f t="shared" si="12"/>
        <v>2.6210184000000001</v>
      </c>
      <c r="S154" s="162">
        <v>0</v>
      </c>
      <c r="T154" s="163">
        <f t="shared" si="13"/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189</v>
      </c>
      <c r="BM154" s="164" t="s">
        <v>2454</v>
      </c>
    </row>
    <row r="155" spans="2:65" s="1" customFormat="1" ht="16.5" customHeight="1">
      <c r="B155" s="152"/>
      <c r="C155" s="153" t="s">
        <v>243</v>
      </c>
      <c r="D155" s="153" t="s">
        <v>184</v>
      </c>
      <c r="E155" s="154" t="s">
        <v>2455</v>
      </c>
      <c r="F155" s="155" t="s">
        <v>2456</v>
      </c>
      <c r="G155" s="156" t="s">
        <v>217</v>
      </c>
      <c r="H155" s="157">
        <v>123.92400000000001</v>
      </c>
      <c r="I155" s="158"/>
      <c r="J155" s="159">
        <f t="shared" si="10"/>
        <v>0</v>
      </c>
      <c r="K155" s="155" t="s">
        <v>188</v>
      </c>
      <c r="L155" s="28"/>
      <c r="M155" s="160" t="s">
        <v>1</v>
      </c>
      <c r="N155" s="161" t="s">
        <v>40</v>
      </c>
      <c r="O155" s="51"/>
      <c r="P155" s="162">
        <f t="shared" si="11"/>
        <v>0</v>
      </c>
      <c r="Q155" s="162">
        <v>5.8999999999999999E-3</v>
      </c>
      <c r="R155" s="162">
        <f t="shared" si="12"/>
        <v>0.73115160000000001</v>
      </c>
      <c r="S155" s="162">
        <v>0</v>
      </c>
      <c r="T155" s="163">
        <f t="shared" si="13"/>
        <v>0</v>
      </c>
      <c r="AR155" s="164" t="s">
        <v>189</v>
      </c>
      <c r="AT155" s="164" t="s">
        <v>184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189</v>
      </c>
      <c r="BM155" s="164" t="s">
        <v>2457</v>
      </c>
    </row>
    <row r="156" spans="2:65" s="1" customFormat="1" ht="48" customHeight="1">
      <c r="B156" s="152"/>
      <c r="C156" s="153" t="s">
        <v>248</v>
      </c>
      <c r="D156" s="153" t="s">
        <v>184</v>
      </c>
      <c r="E156" s="154" t="s">
        <v>2458</v>
      </c>
      <c r="F156" s="155" t="s">
        <v>2459</v>
      </c>
      <c r="G156" s="156" t="s">
        <v>217</v>
      </c>
      <c r="H156" s="157">
        <v>918.17200000000003</v>
      </c>
      <c r="I156" s="158"/>
      <c r="J156" s="159">
        <f t="shared" si="10"/>
        <v>0</v>
      </c>
      <c r="K156" s="155" t="s">
        <v>188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4.15E-3</v>
      </c>
      <c r="R156" s="162">
        <f t="shared" si="12"/>
        <v>3.8104138000000001</v>
      </c>
      <c r="S156" s="162">
        <v>0</v>
      </c>
      <c r="T156" s="163">
        <f t="shared" si="13"/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189</v>
      </c>
      <c r="BM156" s="164" t="s">
        <v>2460</v>
      </c>
    </row>
    <row r="157" spans="2:65" s="1" customFormat="1" ht="24" customHeight="1">
      <c r="B157" s="152"/>
      <c r="C157" s="153" t="s">
        <v>252</v>
      </c>
      <c r="D157" s="153" t="s">
        <v>184</v>
      </c>
      <c r="E157" s="154" t="s">
        <v>2461</v>
      </c>
      <c r="F157" s="155" t="s">
        <v>2462</v>
      </c>
      <c r="G157" s="156" t="s">
        <v>217</v>
      </c>
      <c r="H157" s="157">
        <v>136.09700000000001</v>
      </c>
      <c r="I157" s="158"/>
      <c r="J157" s="159">
        <f t="shared" si="10"/>
        <v>0</v>
      </c>
      <c r="K157" s="155" t="s">
        <v>188</v>
      </c>
      <c r="L157" s="28"/>
      <c r="M157" s="160" t="s">
        <v>1</v>
      </c>
      <c r="N157" s="161" t="s">
        <v>40</v>
      </c>
      <c r="O157" s="51"/>
      <c r="P157" s="162">
        <f t="shared" si="11"/>
        <v>0</v>
      </c>
      <c r="Q157" s="162">
        <v>1.3679999999999999E-2</v>
      </c>
      <c r="R157" s="162">
        <f t="shared" si="12"/>
        <v>1.86180696</v>
      </c>
      <c r="S157" s="162">
        <v>0</v>
      </c>
      <c r="T157" s="163">
        <f t="shared" si="13"/>
        <v>0</v>
      </c>
      <c r="AR157" s="164" t="s">
        <v>189</v>
      </c>
      <c r="AT157" s="164" t="s">
        <v>184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189</v>
      </c>
      <c r="BM157" s="164" t="s">
        <v>2463</v>
      </c>
    </row>
    <row r="158" spans="2:65" s="1" customFormat="1" ht="24" customHeight="1">
      <c r="B158" s="152"/>
      <c r="C158" s="153" t="s">
        <v>256</v>
      </c>
      <c r="D158" s="153" t="s">
        <v>184</v>
      </c>
      <c r="E158" s="154" t="s">
        <v>2464</v>
      </c>
      <c r="F158" s="155" t="s">
        <v>2465</v>
      </c>
      <c r="G158" s="156" t="s">
        <v>217</v>
      </c>
      <c r="H158" s="157">
        <v>7.5</v>
      </c>
      <c r="I158" s="158"/>
      <c r="J158" s="159">
        <f t="shared" si="10"/>
        <v>0</v>
      </c>
      <c r="K158" s="155" t="s">
        <v>188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1.0540000000000001E-2</v>
      </c>
      <c r="R158" s="162">
        <f t="shared" si="12"/>
        <v>7.9050000000000009E-2</v>
      </c>
      <c r="S158" s="162">
        <v>0</v>
      </c>
      <c r="T158" s="163">
        <f t="shared" si="13"/>
        <v>0</v>
      </c>
      <c r="AR158" s="164" t="s">
        <v>189</v>
      </c>
      <c r="AT158" s="164" t="s">
        <v>184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189</v>
      </c>
      <c r="BM158" s="164" t="s">
        <v>2466</v>
      </c>
    </row>
    <row r="159" spans="2:65" s="1" customFormat="1" ht="24" customHeight="1">
      <c r="B159" s="152"/>
      <c r="C159" s="153" t="s">
        <v>260</v>
      </c>
      <c r="D159" s="153" t="s">
        <v>184</v>
      </c>
      <c r="E159" s="154" t="s">
        <v>2467</v>
      </c>
      <c r="F159" s="155" t="s">
        <v>2468</v>
      </c>
      <c r="G159" s="156" t="s">
        <v>217</v>
      </c>
      <c r="H159" s="157">
        <v>74.009</v>
      </c>
      <c r="I159" s="158"/>
      <c r="J159" s="159">
        <f t="shared" si="10"/>
        <v>0</v>
      </c>
      <c r="K159" s="155" t="s">
        <v>188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1.976E-2</v>
      </c>
      <c r="R159" s="162">
        <f t="shared" si="12"/>
        <v>1.4624178400000001</v>
      </c>
      <c r="S159" s="162">
        <v>0</v>
      </c>
      <c r="T159" s="163">
        <f t="shared" si="1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189</v>
      </c>
      <c r="BM159" s="164" t="s">
        <v>2469</v>
      </c>
    </row>
    <row r="160" spans="2:65" s="1" customFormat="1" ht="24" customHeight="1">
      <c r="B160" s="152"/>
      <c r="C160" s="153" t="s">
        <v>7</v>
      </c>
      <c r="D160" s="153" t="s">
        <v>184</v>
      </c>
      <c r="E160" s="154" t="s">
        <v>2470</v>
      </c>
      <c r="F160" s="155" t="s">
        <v>2471</v>
      </c>
      <c r="G160" s="156" t="s">
        <v>217</v>
      </c>
      <c r="H160" s="157">
        <v>642.72</v>
      </c>
      <c r="I160" s="158"/>
      <c r="J160" s="159">
        <f t="shared" si="10"/>
        <v>0</v>
      </c>
      <c r="K160" s="155" t="s">
        <v>188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3.4950000000000002E-2</v>
      </c>
      <c r="R160" s="162">
        <f t="shared" si="12"/>
        <v>22.463064000000003</v>
      </c>
      <c r="S160" s="162">
        <v>0</v>
      </c>
      <c r="T160" s="163">
        <f t="shared" si="13"/>
        <v>0</v>
      </c>
      <c r="AR160" s="164" t="s">
        <v>189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189</v>
      </c>
      <c r="BM160" s="164" t="s">
        <v>2472</v>
      </c>
    </row>
    <row r="161" spans="2:65" s="1" customFormat="1" ht="24" customHeight="1">
      <c r="B161" s="152"/>
      <c r="C161" s="153" t="s">
        <v>267</v>
      </c>
      <c r="D161" s="153" t="s">
        <v>184</v>
      </c>
      <c r="E161" s="154" t="s">
        <v>2473</v>
      </c>
      <c r="F161" s="155" t="s">
        <v>2474</v>
      </c>
      <c r="G161" s="156" t="s">
        <v>217</v>
      </c>
      <c r="H161" s="157">
        <v>39.213999999999999</v>
      </c>
      <c r="I161" s="158"/>
      <c r="J161" s="159">
        <f t="shared" si="10"/>
        <v>0</v>
      </c>
      <c r="K161" s="155" t="s">
        <v>188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3.984E-2</v>
      </c>
      <c r="R161" s="162">
        <f t="shared" si="12"/>
        <v>1.56228576</v>
      </c>
      <c r="S161" s="162">
        <v>0</v>
      </c>
      <c r="T161" s="163">
        <f t="shared" si="13"/>
        <v>0</v>
      </c>
      <c r="AR161" s="164" t="s">
        <v>189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189</v>
      </c>
      <c r="BM161" s="164" t="s">
        <v>2475</v>
      </c>
    </row>
    <row r="162" spans="2:65" s="1" customFormat="1" ht="24" customHeight="1">
      <c r="B162" s="152"/>
      <c r="C162" s="153" t="s">
        <v>271</v>
      </c>
      <c r="D162" s="153" t="s">
        <v>184</v>
      </c>
      <c r="E162" s="154" t="s">
        <v>2476</v>
      </c>
      <c r="F162" s="155" t="s">
        <v>2477</v>
      </c>
      <c r="G162" s="156" t="s">
        <v>217</v>
      </c>
      <c r="H162" s="157">
        <v>50.487000000000002</v>
      </c>
      <c r="I162" s="158"/>
      <c r="J162" s="159">
        <f t="shared" si="10"/>
        <v>0</v>
      </c>
      <c r="K162" s="155" t="s">
        <v>188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1.8679999999999999E-2</v>
      </c>
      <c r="R162" s="162">
        <f t="shared" si="12"/>
        <v>0.94309715999999999</v>
      </c>
      <c r="S162" s="162">
        <v>0</v>
      </c>
      <c r="T162" s="163">
        <f t="shared" si="13"/>
        <v>0</v>
      </c>
      <c r="AR162" s="164" t="s">
        <v>189</v>
      </c>
      <c r="AT162" s="164" t="s">
        <v>184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189</v>
      </c>
      <c r="BM162" s="164" t="s">
        <v>2478</v>
      </c>
    </row>
    <row r="163" spans="2:65" s="11" customFormat="1" ht="22.95" customHeight="1">
      <c r="B163" s="139"/>
      <c r="D163" s="140" t="s">
        <v>73</v>
      </c>
      <c r="E163" s="150" t="s">
        <v>219</v>
      </c>
      <c r="F163" s="150" t="s">
        <v>505</v>
      </c>
      <c r="I163" s="142"/>
      <c r="J163" s="151">
        <f>BK163</f>
        <v>0</v>
      </c>
      <c r="L163" s="139"/>
      <c r="M163" s="144"/>
      <c r="N163" s="145"/>
      <c r="O163" s="145"/>
      <c r="P163" s="146">
        <f>SUM(P164:P180)</f>
        <v>0</v>
      </c>
      <c r="Q163" s="145"/>
      <c r="R163" s="146">
        <f>SUM(R164:R180)</f>
        <v>52.388282520000004</v>
      </c>
      <c r="S163" s="145"/>
      <c r="T163" s="147">
        <f>SUM(T164:T180)</f>
        <v>14.650911000000001</v>
      </c>
      <c r="AR163" s="140" t="s">
        <v>81</v>
      </c>
      <c r="AT163" s="148" t="s">
        <v>73</v>
      </c>
      <c r="AU163" s="148" t="s">
        <v>81</v>
      </c>
      <c r="AY163" s="140" t="s">
        <v>182</v>
      </c>
      <c r="BK163" s="149">
        <f>SUM(BK164:BK180)</f>
        <v>0</v>
      </c>
    </row>
    <row r="164" spans="2:65" s="1" customFormat="1" ht="36" customHeight="1">
      <c r="B164" s="152"/>
      <c r="C164" s="153" t="s">
        <v>275</v>
      </c>
      <c r="D164" s="153" t="s">
        <v>184</v>
      </c>
      <c r="E164" s="154" t="s">
        <v>2479</v>
      </c>
      <c r="F164" s="155" t="s">
        <v>2480</v>
      </c>
      <c r="G164" s="156" t="s">
        <v>312</v>
      </c>
      <c r="H164" s="157">
        <v>53.5</v>
      </c>
      <c r="I164" s="158"/>
      <c r="J164" s="159">
        <f t="shared" ref="J164:J180" si="20">ROUND(I164*H164,2)</f>
        <v>0</v>
      </c>
      <c r="K164" s="155" t="s">
        <v>188</v>
      </c>
      <c r="L164" s="28"/>
      <c r="M164" s="160" t="s">
        <v>1</v>
      </c>
      <c r="N164" s="161" t="s">
        <v>40</v>
      </c>
      <c r="O164" s="51"/>
      <c r="P164" s="162">
        <f t="shared" ref="P164:P180" si="21">O164*H164</f>
        <v>0</v>
      </c>
      <c r="Q164" s="162">
        <v>8.2669999999999993E-2</v>
      </c>
      <c r="R164" s="162">
        <f t="shared" ref="R164:R180" si="22">Q164*H164</f>
        <v>4.4228449999999997</v>
      </c>
      <c r="S164" s="162">
        <v>0</v>
      </c>
      <c r="T164" s="163">
        <f t="shared" ref="T164:T180" si="23">S164*H164</f>
        <v>0</v>
      </c>
      <c r="AR164" s="164" t="s">
        <v>189</v>
      </c>
      <c r="AT164" s="164" t="s">
        <v>184</v>
      </c>
      <c r="AU164" s="164" t="s">
        <v>86</v>
      </c>
      <c r="AY164" s="13" t="s">
        <v>182</v>
      </c>
      <c r="BE164" s="165">
        <f t="shared" ref="BE164:BE180" si="24">IF(N164="základná",J164,0)</f>
        <v>0</v>
      </c>
      <c r="BF164" s="165">
        <f t="shared" ref="BF164:BF180" si="25">IF(N164="znížená",J164,0)</f>
        <v>0</v>
      </c>
      <c r="BG164" s="165">
        <f t="shared" ref="BG164:BG180" si="26">IF(N164="zákl. prenesená",J164,0)</f>
        <v>0</v>
      </c>
      <c r="BH164" s="165">
        <f t="shared" ref="BH164:BH180" si="27">IF(N164="zníž. prenesená",J164,0)</f>
        <v>0</v>
      </c>
      <c r="BI164" s="165">
        <f t="shared" ref="BI164:BI180" si="28">IF(N164="nulová",J164,0)</f>
        <v>0</v>
      </c>
      <c r="BJ164" s="13" t="s">
        <v>86</v>
      </c>
      <c r="BK164" s="165">
        <f t="shared" ref="BK164:BK180" si="29">ROUND(I164*H164,2)</f>
        <v>0</v>
      </c>
      <c r="BL164" s="13" t="s">
        <v>189</v>
      </c>
      <c r="BM164" s="164" t="s">
        <v>2481</v>
      </c>
    </row>
    <row r="165" spans="2:65" s="1" customFormat="1" ht="16.5" customHeight="1">
      <c r="B165" s="152"/>
      <c r="C165" s="166" t="s">
        <v>279</v>
      </c>
      <c r="D165" s="166" t="s">
        <v>280</v>
      </c>
      <c r="E165" s="167" t="s">
        <v>2482</v>
      </c>
      <c r="F165" s="168" t="s">
        <v>2483</v>
      </c>
      <c r="G165" s="169" t="s">
        <v>312</v>
      </c>
      <c r="H165" s="170">
        <v>53.5</v>
      </c>
      <c r="I165" s="171"/>
      <c r="J165" s="172">
        <f t="shared" si="20"/>
        <v>0</v>
      </c>
      <c r="K165" s="168" t="s">
        <v>188</v>
      </c>
      <c r="L165" s="173"/>
      <c r="M165" s="174" t="s">
        <v>1</v>
      </c>
      <c r="N165" s="175" t="s">
        <v>40</v>
      </c>
      <c r="O165" s="51"/>
      <c r="P165" s="162">
        <f t="shared" si="21"/>
        <v>0</v>
      </c>
      <c r="Q165" s="162">
        <v>2.3E-2</v>
      </c>
      <c r="R165" s="162">
        <f t="shared" si="22"/>
        <v>1.2304999999999999</v>
      </c>
      <c r="S165" s="162">
        <v>0</v>
      </c>
      <c r="T165" s="163">
        <f t="shared" si="23"/>
        <v>0</v>
      </c>
      <c r="AR165" s="164" t="s">
        <v>214</v>
      </c>
      <c r="AT165" s="164" t="s">
        <v>280</v>
      </c>
      <c r="AU165" s="164" t="s">
        <v>86</v>
      </c>
      <c r="AY165" s="13" t="s">
        <v>182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3" t="s">
        <v>86</v>
      </c>
      <c r="BK165" s="165">
        <f t="shared" si="29"/>
        <v>0</v>
      </c>
      <c r="BL165" s="13" t="s">
        <v>189</v>
      </c>
      <c r="BM165" s="164" t="s">
        <v>2484</v>
      </c>
    </row>
    <row r="166" spans="2:65" s="1" customFormat="1" ht="24" customHeight="1">
      <c r="B166" s="152"/>
      <c r="C166" s="153" t="s">
        <v>285</v>
      </c>
      <c r="D166" s="153" t="s">
        <v>184</v>
      </c>
      <c r="E166" s="154" t="s">
        <v>2485</v>
      </c>
      <c r="F166" s="155" t="s">
        <v>2486</v>
      </c>
      <c r="G166" s="156" t="s">
        <v>217</v>
      </c>
      <c r="H166" s="157">
        <v>908.53300000000002</v>
      </c>
      <c r="I166" s="158"/>
      <c r="J166" s="159">
        <f t="shared" si="20"/>
        <v>0</v>
      </c>
      <c r="K166" s="155" t="s">
        <v>188</v>
      </c>
      <c r="L166" s="28"/>
      <c r="M166" s="160" t="s">
        <v>1</v>
      </c>
      <c r="N166" s="161" t="s">
        <v>40</v>
      </c>
      <c r="O166" s="51"/>
      <c r="P166" s="162">
        <f t="shared" si="21"/>
        <v>0</v>
      </c>
      <c r="Q166" s="162">
        <v>2.572E-2</v>
      </c>
      <c r="R166" s="162">
        <f t="shared" si="22"/>
        <v>23.367468760000001</v>
      </c>
      <c r="S166" s="162">
        <v>0</v>
      </c>
      <c r="T166" s="163">
        <f t="shared" si="23"/>
        <v>0</v>
      </c>
      <c r="AR166" s="164" t="s">
        <v>189</v>
      </c>
      <c r="AT166" s="164" t="s">
        <v>184</v>
      </c>
      <c r="AU166" s="164" t="s">
        <v>86</v>
      </c>
      <c r="AY166" s="13" t="s">
        <v>182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3" t="s">
        <v>86</v>
      </c>
      <c r="BK166" s="165">
        <f t="shared" si="29"/>
        <v>0</v>
      </c>
      <c r="BL166" s="13" t="s">
        <v>189</v>
      </c>
      <c r="BM166" s="164" t="s">
        <v>2487</v>
      </c>
    </row>
    <row r="167" spans="2:65" s="1" customFormat="1" ht="36" customHeight="1">
      <c r="B167" s="152"/>
      <c r="C167" s="153" t="s">
        <v>289</v>
      </c>
      <c r="D167" s="153" t="s">
        <v>184</v>
      </c>
      <c r="E167" s="154" t="s">
        <v>2488</v>
      </c>
      <c r="F167" s="155" t="s">
        <v>2489</v>
      </c>
      <c r="G167" s="156" t="s">
        <v>217</v>
      </c>
      <c r="H167" s="157">
        <v>2725.5990000000002</v>
      </c>
      <c r="I167" s="158"/>
      <c r="J167" s="159">
        <f t="shared" si="20"/>
        <v>0</v>
      </c>
      <c r="K167" s="155" t="s">
        <v>188</v>
      </c>
      <c r="L167" s="28"/>
      <c r="M167" s="160" t="s">
        <v>1</v>
      </c>
      <c r="N167" s="161" t="s">
        <v>40</v>
      </c>
      <c r="O167" s="51"/>
      <c r="P167" s="162">
        <f t="shared" si="21"/>
        <v>0</v>
      </c>
      <c r="Q167" s="162">
        <v>0</v>
      </c>
      <c r="R167" s="162">
        <f t="shared" si="22"/>
        <v>0</v>
      </c>
      <c r="S167" s="162">
        <v>0</v>
      </c>
      <c r="T167" s="163">
        <f t="shared" si="23"/>
        <v>0</v>
      </c>
      <c r="AR167" s="164" t="s">
        <v>189</v>
      </c>
      <c r="AT167" s="164" t="s">
        <v>184</v>
      </c>
      <c r="AU167" s="164" t="s">
        <v>86</v>
      </c>
      <c r="AY167" s="13" t="s">
        <v>182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189</v>
      </c>
      <c r="BM167" s="164" t="s">
        <v>2490</v>
      </c>
    </row>
    <row r="168" spans="2:65" s="1" customFormat="1" ht="24" customHeight="1">
      <c r="B168" s="152"/>
      <c r="C168" s="153" t="s">
        <v>293</v>
      </c>
      <c r="D168" s="153" t="s">
        <v>184</v>
      </c>
      <c r="E168" s="154" t="s">
        <v>2491</v>
      </c>
      <c r="F168" s="155" t="s">
        <v>2492</v>
      </c>
      <c r="G168" s="156" t="s">
        <v>217</v>
      </c>
      <c r="H168" s="157">
        <v>908.53300000000002</v>
      </c>
      <c r="I168" s="158"/>
      <c r="J168" s="159">
        <f t="shared" si="20"/>
        <v>0</v>
      </c>
      <c r="K168" s="155" t="s">
        <v>188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2.572E-2</v>
      </c>
      <c r="R168" s="162">
        <f t="shared" si="22"/>
        <v>23.367468760000001</v>
      </c>
      <c r="S168" s="162">
        <v>0</v>
      </c>
      <c r="T168" s="163">
        <f t="shared" si="23"/>
        <v>0</v>
      </c>
      <c r="AR168" s="164" t="s">
        <v>189</v>
      </c>
      <c r="AT168" s="164" t="s">
        <v>184</v>
      </c>
      <c r="AU168" s="164" t="s">
        <v>86</v>
      </c>
      <c r="AY168" s="13" t="s">
        <v>182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189</v>
      </c>
      <c r="BM168" s="164" t="s">
        <v>2493</v>
      </c>
    </row>
    <row r="169" spans="2:65" s="1" customFormat="1" ht="24" customHeight="1">
      <c r="B169" s="152"/>
      <c r="C169" s="153" t="s">
        <v>297</v>
      </c>
      <c r="D169" s="153" t="s">
        <v>184</v>
      </c>
      <c r="E169" s="154" t="s">
        <v>2494</v>
      </c>
      <c r="F169" s="155" t="s">
        <v>2495</v>
      </c>
      <c r="G169" s="156" t="s">
        <v>217</v>
      </c>
      <c r="H169" s="157">
        <v>874.18899999999996</v>
      </c>
      <c r="I169" s="158"/>
      <c r="J169" s="159">
        <f t="shared" si="20"/>
        <v>0</v>
      </c>
      <c r="K169" s="155" t="s">
        <v>188</v>
      </c>
      <c r="L169" s="28"/>
      <c r="M169" s="160" t="s">
        <v>1</v>
      </c>
      <c r="N169" s="161" t="s">
        <v>40</v>
      </c>
      <c r="O169" s="51"/>
      <c r="P169" s="162">
        <f t="shared" si="21"/>
        <v>0</v>
      </c>
      <c r="Q169" s="162">
        <v>0</v>
      </c>
      <c r="R169" s="162">
        <f t="shared" si="22"/>
        <v>0</v>
      </c>
      <c r="S169" s="162">
        <v>0</v>
      </c>
      <c r="T169" s="163">
        <f t="shared" si="23"/>
        <v>0</v>
      </c>
      <c r="AR169" s="164" t="s">
        <v>189</v>
      </c>
      <c r="AT169" s="164" t="s">
        <v>184</v>
      </c>
      <c r="AU169" s="164" t="s">
        <v>86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189</v>
      </c>
      <c r="BM169" s="164" t="s">
        <v>2496</v>
      </c>
    </row>
    <row r="170" spans="2:65" s="1" customFormat="1" ht="24" customHeight="1">
      <c r="B170" s="152"/>
      <c r="C170" s="153" t="s">
        <v>301</v>
      </c>
      <c r="D170" s="153" t="s">
        <v>184</v>
      </c>
      <c r="E170" s="154" t="s">
        <v>2497</v>
      </c>
      <c r="F170" s="155" t="s">
        <v>2498</v>
      </c>
      <c r="G170" s="156" t="s">
        <v>312</v>
      </c>
      <c r="H170" s="157">
        <v>366.23500000000001</v>
      </c>
      <c r="I170" s="158"/>
      <c r="J170" s="159">
        <f t="shared" si="20"/>
        <v>0</v>
      </c>
      <c r="K170" s="155" t="s">
        <v>188</v>
      </c>
      <c r="L170" s="28"/>
      <c r="M170" s="160" t="s">
        <v>1</v>
      </c>
      <c r="N170" s="161" t="s">
        <v>40</v>
      </c>
      <c r="O170" s="51"/>
      <c r="P170" s="162">
        <f t="shared" si="21"/>
        <v>0</v>
      </c>
      <c r="Q170" s="162">
        <v>0</v>
      </c>
      <c r="R170" s="162">
        <f t="shared" si="22"/>
        <v>0</v>
      </c>
      <c r="S170" s="162">
        <v>0.02</v>
      </c>
      <c r="T170" s="163">
        <f t="shared" si="23"/>
        <v>7.3247</v>
      </c>
      <c r="AR170" s="164" t="s">
        <v>189</v>
      </c>
      <c r="AT170" s="164" t="s">
        <v>184</v>
      </c>
      <c r="AU170" s="164" t="s">
        <v>86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189</v>
      </c>
      <c r="BM170" s="164" t="s">
        <v>2499</v>
      </c>
    </row>
    <row r="171" spans="2:65" s="1" customFormat="1" ht="16.5" customHeight="1">
      <c r="B171" s="152"/>
      <c r="C171" s="153" t="s">
        <v>305</v>
      </c>
      <c r="D171" s="153" t="s">
        <v>184</v>
      </c>
      <c r="E171" s="154" t="s">
        <v>2500</v>
      </c>
      <c r="F171" s="155" t="s">
        <v>2501</v>
      </c>
      <c r="G171" s="156" t="s">
        <v>312</v>
      </c>
      <c r="H171" s="157">
        <v>313.32</v>
      </c>
      <c r="I171" s="158"/>
      <c r="J171" s="159">
        <f t="shared" si="20"/>
        <v>0</v>
      </c>
      <c r="K171" s="155" t="s">
        <v>188</v>
      </c>
      <c r="L171" s="28"/>
      <c r="M171" s="160" t="s">
        <v>1</v>
      </c>
      <c r="N171" s="161" t="s">
        <v>40</v>
      </c>
      <c r="O171" s="51"/>
      <c r="P171" s="162">
        <f t="shared" si="21"/>
        <v>0</v>
      </c>
      <c r="Q171" s="162">
        <v>0</v>
      </c>
      <c r="R171" s="162">
        <f t="shared" si="22"/>
        <v>0</v>
      </c>
      <c r="S171" s="162">
        <v>8.0000000000000002E-3</v>
      </c>
      <c r="T171" s="163">
        <f t="shared" si="23"/>
        <v>2.5065599999999999</v>
      </c>
      <c r="AR171" s="164" t="s">
        <v>189</v>
      </c>
      <c r="AT171" s="164" t="s">
        <v>184</v>
      </c>
      <c r="AU171" s="164" t="s">
        <v>86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189</v>
      </c>
      <c r="BM171" s="164" t="s">
        <v>2502</v>
      </c>
    </row>
    <row r="172" spans="2:65" s="1" customFormat="1" ht="24" customHeight="1">
      <c r="B172" s="152"/>
      <c r="C172" s="153" t="s">
        <v>309</v>
      </c>
      <c r="D172" s="153" t="s">
        <v>184</v>
      </c>
      <c r="E172" s="154" t="s">
        <v>2503</v>
      </c>
      <c r="F172" s="155" t="s">
        <v>2504</v>
      </c>
      <c r="G172" s="156" t="s">
        <v>312</v>
      </c>
      <c r="H172" s="157">
        <v>32.32</v>
      </c>
      <c r="I172" s="158"/>
      <c r="J172" s="159">
        <f t="shared" si="20"/>
        <v>0</v>
      </c>
      <c r="K172" s="155" t="s">
        <v>188</v>
      </c>
      <c r="L172" s="28"/>
      <c r="M172" s="160" t="s">
        <v>1</v>
      </c>
      <c r="N172" s="161" t="s">
        <v>40</v>
      </c>
      <c r="O172" s="51"/>
      <c r="P172" s="162">
        <f t="shared" si="21"/>
        <v>0</v>
      </c>
      <c r="Q172" s="162">
        <v>0</v>
      </c>
      <c r="R172" s="162">
        <f t="shared" si="22"/>
        <v>0</v>
      </c>
      <c r="S172" s="162">
        <v>1.2E-2</v>
      </c>
      <c r="T172" s="163">
        <f t="shared" si="23"/>
        <v>0.38784000000000002</v>
      </c>
      <c r="AR172" s="164" t="s">
        <v>189</v>
      </c>
      <c r="AT172" s="164" t="s">
        <v>184</v>
      </c>
      <c r="AU172" s="164" t="s">
        <v>86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189</v>
      </c>
      <c r="BM172" s="164" t="s">
        <v>2505</v>
      </c>
    </row>
    <row r="173" spans="2:65" s="1" customFormat="1" ht="16.5" customHeight="1">
      <c r="B173" s="152"/>
      <c r="C173" s="153" t="s">
        <v>314</v>
      </c>
      <c r="D173" s="153" t="s">
        <v>184</v>
      </c>
      <c r="E173" s="154" t="s">
        <v>2506</v>
      </c>
      <c r="F173" s="155" t="s">
        <v>2507</v>
      </c>
      <c r="G173" s="156" t="s">
        <v>217</v>
      </c>
      <c r="H173" s="157">
        <v>30.433</v>
      </c>
      <c r="I173" s="158"/>
      <c r="J173" s="159">
        <f t="shared" si="20"/>
        <v>0</v>
      </c>
      <c r="K173" s="155" t="s">
        <v>188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0</v>
      </c>
      <c r="R173" s="162">
        <f t="shared" si="22"/>
        <v>0</v>
      </c>
      <c r="S173" s="162">
        <v>2E-3</v>
      </c>
      <c r="T173" s="163">
        <f t="shared" si="23"/>
        <v>6.0866000000000003E-2</v>
      </c>
      <c r="AR173" s="164" t="s">
        <v>189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189</v>
      </c>
      <c r="BM173" s="164" t="s">
        <v>2508</v>
      </c>
    </row>
    <row r="174" spans="2:65" s="1" customFormat="1" ht="24" customHeight="1">
      <c r="B174" s="152"/>
      <c r="C174" s="153" t="s">
        <v>318</v>
      </c>
      <c r="D174" s="153" t="s">
        <v>184</v>
      </c>
      <c r="E174" s="154" t="s">
        <v>2509</v>
      </c>
      <c r="F174" s="155" t="s">
        <v>2510</v>
      </c>
      <c r="G174" s="156" t="s">
        <v>217</v>
      </c>
      <c r="H174" s="157">
        <v>874.18899999999996</v>
      </c>
      <c r="I174" s="158"/>
      <c r="J174" s="159">
        <f t="shared" si="20"/>
        <v>0</v>
      </c>
      <c r="K174" s="155" t="s">
        <v>188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0</v>
      </c>
      <c r="R174" s="162">
        <f t="shared" si="22"/>
        <v>0</v>
      </c>
      <c r="S174" s="162">
        <v>5.0000000000000001E-3</v>
      </c>
      <c r="T174" s="163">
        <f t="shared" si="23"/>
        <v>4.3709449999999999</v>
      </c>
      <c r="AR174" s="164" t="s">
        <v>189</v>
      </c>
      <c r="AT174" s="164" t="s">
        <v>184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189</v>
      </c>
      <c r="BM174" s="164" t="s">
        <v>2511</v>
      </c>
    </row>
    <row r="175" spans="2:65" s="1" customFormat="1" ht="24" customHeight="1">
      <c r="B175" s="152"/>
      <c r="C175" s="153" t="s">
        <v>322</v>
      </c>
      <c r="D175" s="153" t="s">
        <v>184</v>
      </c>
      <c r="E175" s="154" t="s">
        <v>639</v>
      </c>
      <c r="F175" s="155" t="s">
        <v>640</v>
      </c>
      <c r="G175" s="156" t="s">
        <v>196</v>
      </c>
      <c r="H175" s="157">
        <v>20.991</v>
      </c>
      <c r="I175" s="158"/>
      <c r="J175" s="159">
        <f t="shared" si="20"/>
        <v>0</v>
      </c>
      <c r="K175" s="155" t="s">
        <v>188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0</v>
      </c>
      <c r="R175" s="162">
        <f t="shared" si="22"/>
        <v>0</v>
      </c>
      <c r="S175" s="162">
        <v>0</v>
      </c>
      <c r="T175" s="163">
        <f t="shared" si="23"/>
        <v>0</v>
      </c>
      <c r="AR175" s="164" t="s">
        <v>189</v>
      </c>
      <c r="AT175" s="164" t="s">
        <v>184</v>
      </c>
      <c r="AU175" s="164" t="s">
        <v>86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189</v>
      </c>
      <c r="BM175" s="164" t="s">
        <v>641</v>
      </c>
    </row>
    <row r="176" spans="2:65" s="1" customFormat="1" ht="16.5" customHeight="1">
      <c r="B176" s="152"/>
      <c r="C176" s="153" t="s">
        <v>327</v>
      </c>
      <c r="D176" s="153" t="s">
        <v>184</v>
      </c>
      <c r="E176" s="154" t="s">
        <v>643</v>
      </c>
      <c r="F176" s="155" t="s">
        <v>644</v>
      </c>
      <c r="G176" s="156" t="s">
        <v>196</v>
      </c>
      <c r="H176" s="157">
        <v>20.991</v>
      </c>
      <c r="I176" s="158"/>
      <c r="J176" s="159">
        <f t="shared" si="20"/>
        <v>0</v>
      </c>
      <c r="K176" s="155" t="s">
        <v>188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64" t="s">
        <v>189</v>
      </c>
      <c r="AT176" s="164" t="s">
        <v>184</v>
      </c>
      <c r="AU176" s="164" t="s">
        <v>86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189</v>
      </c>
      <c r="BM176" s="164" t="s">
        <v>645</v>
      </c>
    </row>
    <row r="177" spans="2:65" s="1" customFormat="1" ht="24" customHeight="1">
      <c r="B177" s="152"/>
      <c r="C177" s="153" t="s">
        <v>331</v>
      </c>
      <c r="D177" s="153" t="s">
        <v>184</v>
      </c>
      <c r="E177" s="154" t="s">
        <v>647</v>
      </c>
      <c r="F177" s="155" t="s">
        <v>648</v>
      </c>
      <c r="G177" s="156" t="s">
        <v>196</v>
      </c>
      <c r="H177" s="157">
        <v>398.82900000000001</v>
      </c>
      <c r="I177" s="158"/>
      <c r="J177" s="159">
        <f t="shared" si="20"/>
        <v>0</v>
      </c>
      <c r="K177" s="155" t="s">
        <v>188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0</v>
      </c>
      <c r="R177" s="162">
        <f t="shared" si="22"/>
        <v>0</v>
      </c>
      <c r="S177" s="162">
        <v>0</v>
      </c>
      <c r="T177" s="163">
        <f t="shared" si="23"/>
        <v>0</v>
      </c>
      <c r="AR177" s="164" t="s">
        <v>189</v>
      </c>
      <c r="AT177" s="164" t="s">
        <v>184</v>
      </c>
      <c r="AU177" s="164" t="s">
        <v>86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189</v>
      </c>
      <c r="BM177" s="164" t="s">
        <v>649</v>
      </c>
    </row>
    <row r="178" spans="2:65" s="1" customFormat="1" ht="24" customHeight="1">
      <c r="B178" s="152"/>
      <c r="C178" s="153" t="s">
        <v>335</v>
      </c>
      <c r="D178" s="153" t="s">
        <v>184</v>
      </c>
      <c r="E178" s="154" t="s">
        <v>651</v>
      </c>
      <c r="F178" s="155" t="s">
        <v>652</v>
      </c>
      <c r="G178" s="156" t="s">
        <v>196</v>
      </c>
      <c r="H178" s="157">
        <v>20.991</v>
      </c>
      <c r="I178" s="158"/>
      <c r="J178" s="159">
        <f t="shared" si="20"/>
        <v>0</v>
      </c>
      <c r="K178" s="155" t="s">
        <v>188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0</v>
      </c>
      <c r="R178" s="162">
        <f t="shared" si="22"/>
        <v>0</v>
      </c>
      <c r="S178" s="162">
        <v>0</v>
      </c>
      <c r="T178" s="163">
        <f t="shared" si="23"/>
        <v>0</v>
      </c>
      <c r="AR178" s="164" t="s">
        <v>189</v>
      </c>
      <c r="AT178" s="164" t="s">
        <v>184</v>
      </c>
      <c r="AU178" s="164" t="s">
        <v>86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189</v>
      </c>
      <c r="BM178" s="164" t="s">
        <v>653</v>
      </c>
    </row>
    <row r="179" spans="2:65" s="1" customFormat="1" ht="24" customHeight="1">
      <c r="B179" s="152"/>
      <c r="C179" s="153" t="s">
        <v>339</v>
      </c>
      <c r="D179" s="153" t="s">
        <v>184</v>
      </c>
      <c r="E179" s="154" t="s">
        <v>655</v>
      </c>
      <c r="F179" s="155" t="s">
        <v>656</v>
      </c>
      <c r="G179" s="156" t="s">
        <v>196</v>
      </c>
      <c r="H179" s="157">
        <v>41.981999999999999</v>
      </c>
      <c r="I179" s="158"/>
      <c r="J179" s="159">
        <f t="shared" si="20"/>
        <v>0</v>
      </c>
      <c r="K179" s="155" t="s">
        <v>188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0</v>
      </c>
      <c r="R179" s="162">
        <f t="shared" si="22"/>
        <v>0</v>
      </c>
      <c r="S179" s="162">
        <v>0</v>
      </c>
      <c r="T179" s="163">
        <f t="shared" si="23"/>
        <v>0</v>
      </c>
      <c r="AR179" s="164" t="s">
        <v>189</v>
      </c>
      <c r="AT179" s="164" t="s">
        <v>184</v>
      </c>
      <c r="AU179" s="164" t="s">
        <v>86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189</v>
      </c>
      <c r="BM179" s="164" t="s">
        <v>657</v>
      </c>
    </row>
    <row r="180" spans="2:65" s="1" customFormat="1" ht="24" customHeight="1">
      <c r="B180" s="152"/>
      <c r="C180" s="153" t="s">
        <v>343</v>
      </c>
      <c r="D180" s="153" t="s">
        <v>184</v>
      </c>
      <c r="E180" s="154" t="s">
        <v>659</v>
      </c>
      <c r="F180" s="155" t="s">
        <v>660</v>
      </c>
      <c r="G180" s="156" t="s">
        <v>196</v>
      </c>
      <c r="H180" s="157">
        <v>20.991</v>
      </c>
      <c r="I180" s="158"/>
      <c r="J180" s="159">
        <f t="shared" si="20"/>
        <v>0</v>
      </c>
      <c r="K180" s="155" t="s">
        <v>188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AR180" s="164" t="s">
        <v>189</v>
      </c>
      <c r="AT180" s="164" t="s">
        <v>184</v>
      </c>
      <c r="AU180" s="164" t="s">
        <v>86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189</v>
      </c>
      <c r="BM180" s="164" t="s">
        <v>661</v>
      </c>
    </row>
    <row r="181" spans="2:65" s="11" customFormat="1" ht="22.95" customHeight="1">
      <c r="B181" s="139"/>
      <c r="D181" s="140" t="s">
        <v>73</v>
      </c>
      <c r="E181" s="150" t="s">
        <v>586</v>
      </c>
      <c r="F181" s="150" t="s">
        <v>662</v>
      </c>
      <c r="I181" s="142"/>
      <c r="J181" s="151">
        <f>BK181</f>
        <v>0</v>
      </c>
      <c r="L181" s="139"/>
      <c r="M181" s="144"/>
      <c r="N181" s="145"/>
      <c r="O181" s="145"/>
      <c r="P181" s="146">
        <f>P182</f>
        <v>0</v>
      </c>
      <c r="Q181" s="145"/>
      <c r="R181" s="146">
        <f>R182</f>
        <v>0</v>
      </c>
      <c r="S181" s="145"/>
      <c r="T181" s="147">
        <f>T182</f>
        <v>0</v>
      </c>
      <c r="AR181" s="140" t="s">
        <v>81</v>
      </c>
      <c r="AT181" s="148" t="s">
        <v>73</v>
      </c>
      <c r="AU181" s="148" t="s">
        <v>81</v>
      </c>
      <c r="AY181" s="140" t="s">
        <v>182</v>
      </c>
      <c r="BK181" s="149">
        <f>BK182</f>
        <v>0</v>
      </c>
    </row>
    <row r="182" spans="2:65" s="1" customFormat="1" ht="24" customHeight="1">
      <c r="B182" s="152"/>
      <c r="C182" s="153" t="s">
        <v>347</v>
      </c>
      <c r="D182" s="153" t="s">
        <v>184</v>
      </c>
      <c r="E182" s="154" t="s">
        <v>664</v>
      </c>
      <c r="F182" s="155" t="s">
        <v>665</v>
      </c>
      <c r="G182" s="156" t="s">
        <v>196</v>
      </c>
      <c r="H182" s="157">
        <v>100.63800000000001</v>
      </c>
      <c r="I182" s="158"/>
      <c r="J182" s="159">
        <f>ROUND(I182*H182,2)</f>
        <v>0</v>
      </c>
      <c r="K182" s="155" t="s">
        <v>188</v>
      </c>
      <c r="L182" s="28"/>
      <c r="M182" s="160" t="s">
        <v>1</v>
      </c>
      <c r="N182" s="161" t="s">
        <v>40</v>
      </c>
      <c r="O182" s="51"/>
      <c r="P182" s="162">
        <f>O182*H182</f>
        <v>0</v>
      </c>
      <c r="Q182" s="162">
        <v>0</v>
      </c>
      <c r="R182" s="162">
        <f>Q182*H182</f>
        <v>0</v>
      </c>
      <c r="S182" s="162">
        <v>0</v>
      </c>
      <c r="T182" s="163">
        <f>S182*H182</f>
        <v>0</v>
      </c>
      <c r="AR182" s="164" t="s">
        <v>189</v>
      </c>
      <c r="AT182" s="164" t="s">
        <v>184</v>
      </c>
      <c r="AU182" s="164" t="s">
        <v>86</v>
      </c>
      <c r="AY182" s="13" t="s">
        <v>182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3" t="s">
        <v>86</v>
      </c>
      <c r="BK182" s="165">
        <f>ROUND(I182*H182,2)</f>
        <v>0</v>
      </c>
      <c r="BL182" s="13" t="s">
        <v>189</v>
      </c>
      <c r="BM182" s="164" t="s">
        <v>666</v>
      </c>
    </row>
    <row r="183" spans="2:65" s="11" customFormat="1" ht="25.95" customHeight="1">
      <c r="B183" s="139"/>
      <c r="D183" s="140" t="s">
        <v>73</v>
      </c>
      <c r="E183" s="141" t="s">
        <v>667</v>
      </c>
      <c r="F183" s="141" t="s">
        <v>668</v>
      </c>
      <c r="I183" s="142"/>
      <c r="J183" s="143">
        <f>BK183</f>
        <v>0</v>
      </c>
      <c r="L183" s="139"/>
      <c r="M183" s="144"/>
      <c r="N183" s="145"/>
      <c r="O183" s="145"/>
      <c r="P183" s="146">
        <f>P184+P192+P196+P221+P225</f>
        <v>0</v>
      </c>
      <c r="Q183" s="145"/>
      <c r="R183" s="146">
        <f>R184+R192+R196+R221+R225</f>
        <v>12.853167139999998</v>
      </c>
      <c r="S183" s="145"/>
      <c r="T183" s="147">
        <f>T184+T192+T196+T221+T225</f>
        <v>0.159</v>
      </c>
      <c r="AR183" s="140" t="s">
        <v>86</v>
      </c>
      <c r="AT183" s="148" t="s">
        <v>73</v>
      </c>
      <c r="AU183" s="148" t="s">
        <v>74</v>
      </c>
      <c r="AY183" s="140" t="s">
        <v>182</v>
      </c>
      <c r="BK183" s="149">
        <f>BK184+BK192+BK196+BK221+BK225</f>
        <v>0</v>
      </c>
    </row>
    <row r="184" spans="2:65" s="11" customFormat="1" ht="22.95" customHeight="1">
      <c r="B184" s="139"/>
      <c r="D184" s="140" t="s">
        <v>73</v>
      </c>
      <c r="E184" s="150" t="s">
        <v>1699</v>
      </c>
      <c r="F184" s="150" t="s">
        <v>2280</v>
      </c>
      <c r="I184" s="142"/>
      <c r="J184" s="151">
        <f>BK184</f>
        <v>0</v>
      </c>
      <c r="L184" s="139"/>
      <c r="M184" s="144"/>
      <c r="N184" s="145"/>
      <c r="O184" s="145"/>
      <c r="P184" s="146">
        <f>SUM(P185:P191)</f>
        <v>0</v>
      </c>
      <c r="Q184" s="145"/>
      <c r="R184" s="146">
        <f>SUM(R185:R191)</f>
        <v>5.152981539999999</v>
      </c>
      <c r="S184" s="145"/>
      <c r="T184" s="147">
        <f>SUM(T185:T191)</f>
        <v>0</v>
      </c>
      <c r="AR184" s="140" t="s">
        <v>86</v>
      </c>
      <c r="AT184" s="148" t="s">
        <v>73</v>
      </c>
      <c r="AU184" s="148" t="s">
        <v>81</v>
      </c>
      <c r="AY184" s="140" t="s">
        <v>182</v>
      </c>
      <c r="BK184" s="149">
        <f>SUM(BK185:BK191)</f>
        <v>0</v>
      </c>
    </row>
    <row r="185" spans="2:65" s="1" customFormat="1" ht="36" customHeight="1">
      <c r="B185" s="152"/>
      <c r="C185" s="153" t="s">
        <v>351</v>
      </c>
      <c r="D185" s="153" t="s">
        <v>184</v>
      </c>
      <c r="E185" s="154" t="s">
        <v>2512</v>
      </c>
      <c r="F185" s="155" t="s">
        <v>2513</v>
      </c>
      <c r="G185" s="156" t="s">
        <v>217</v>
      </c>
      <c r="H185" s="157">
        <v>307.14</v>
      </c>
      <c r="I185" s="158"/>
      <c r="J185" s="159">
        <f t="shared" ref="J185:J191" si="30">ROUND(I185*H185,2)</f>
        <v>0</v>
      </c>
      <c r="K185" s="155" t="s">
        <v>188</v>
      </c>
      <c r="L185" s="28"/>
      <c r="M185" s="160" t="s">
        <v>1</v>
      </c>
      <c r="N185" s="161" t="s">
        <v>40</v>
      </c>
      <c r="O185" s="51"/>
      <c r="P185" s="162">
        <f t="shared" ref="P185:P191" si="31">O185*H185</f>
        <v>0</v>
      </c>
      <c r="Q185" s="162">
        <v>2.9999999999999997E-4</v>
      </c>
      <c r="R185" s="162">
        <f t="shared" ref="R185:R191" si="32">Q185*H185</f>
        <v>9.2141999999999988E-2</v>
      </c>
      <c r="S185" s="162">
        <v>0</v>
      </c>
      <c r="T185" s="163">
        <f t="shared" ref="T185:T191" si="33">S185*H185</f>
        <v>0</v>
      </c>
      <c r="AR185" s="164" t="s">
        <v>248</v>
      </c>
      <c r="AT185" s="164" t="s">
        <v>184</v>
      </c>
      <c r="AU185" s="164" t="s">
        <v>86</v>
      </c>
      <c r="AY185" s="13" t="s">
        <v>182</v>
      </c>
      <c r="BE185" s="165">
        <f t="shared" ref="BE185:BE191" si="34">IF(N185="základná",J185,0)</f>
        <v>0</v>
      </c>
      <c r="BF185" s="165">
        <f t="shared" ref="BF185:BF191" si="35">IF(N185="znížená",J185,0)</f>
        <v>0</v>
      </c>
      <c r="BG185" s="165">
        <f t="shared" ref="BG185:BG191" si="36">IF(N185="zákl. prenesená",J185,0)</f>
        <v>0</v>
      </c>
      <c r="BH185" s="165">
        <f t="shared" ref="BH185:BH191" si="37">IF(N185="zníž. prenesená",J185,0)</f>
        <v>0</v>
      </c>
      <c r="BI185" s="165">
        <f t="shared" ref="BI185:BI191" si="38">IF(N185="nulová",J185,0)</f>
        <v>0</v>
      </c>
      <c r="BJ185" s="13" t="s">
        <v>86</v>
      </c>
      <c r="BK185" s="165">
        <f t="shared" ref="BK185:BK191" si="39">ROUND(I185*H185,2)</f>
        <v>0</v>
      </c>
      <c r="BL185" s="13" t="s">
        <v>248</v>
      </c>
      <c r="BM185" s="164" t="s">
        <v>2514</v>
      </c>
    </row>
    <row r="186" spans="2:65" s="1" customFormat="1" ht="24" customHeight="1">
      <c r="B186" s="152"/>
      <c r="C186" s="166" t="s">
        <v>355</v>
      </c>
      <c r="D186" s="166" t="s">
        <v>280</v>
      </c>
      <c r="E186" s="167" t="s">
        <v>2515</v>
      </c>
      <c r="F186" s="168" t="s">
        <v>2516</v>
      </c>
      <c r="G186" s="169" t="s">
        <v>217</v>
      </c>
      <c r="H186" s="170">
        <v>620.423</v>
      </c>
      <c r="I186" s="171"/>
      <c r="J186" s="172">
        <f t="shared" si="30"/>
        <v>0</v>
      </c>
      <c r="K186" s="168" t="s">
        <v>188</v>
      </c>
      <c r="L186" s="173"/>
      <c r="M186" s="174" t="s">
        <v>1</v>
      </c>
      <c r="N186" s="175" t="s">
        <v>40</v>
      </c>
      <c r="O186" s="51"/>
      <c r="P186" s="162">
        <f t="shared" si="31"/>
        <v>0</v>
      </c>
      <c r="Q186" s="162">
        <v>4.3200000000000001E-3</v>
      </c>
      <c r="R186" s="162">
        <f t="shared" si="32"/>
        <v>2.6802273599999999</v>
      </c>
      <c r="S186" s="162">
        <v>0</v>
      </c>
      <c r="T186" s="163">
        <f t="shared" si="33"/>
        <v>0</v>
      </c>
      <c r="AR186" s="164" t="s">
        <v>314</v>
      </c>
      <c r="AT186" s="164" t="s">
        <v>280</v>
      </c>
      <c r="AU186" s="164" t="s">
        <v>86</v>
      </c>
      <c r="AY186" s="13" t="s">
        <v>182</v>
      </c>
      <c r="BE186" s="165">
        <f t="shared" si="34"/>
        <v>0</v>
      </c>
      <c r="BF186" s="165">
        <f t="shared" si="35"/>
        <v>0</v>
      </c>
      <c r="BG186" s="165">
        <f t="shared" si="36"/>
        <v>0</v>
      </c>
      <c r="BH186" s="165">
        <f t="shared" si="37"/>
        <v>0</v>
      </c>
      <c r="BI186" s="165">
        <f t="shared" si="38"/>
        <v>0</v>
      </c>
      <c r="BJ186" s="13" t="s">
        <v>86</v>
      </c>
      <c r="BK186" s="165">
        <f t="shared" si="39"/>
        <v>0</v>
      </c>
      <c r="BL186" s="13" t="s">
        <v>248</v>
      </c>
      <c r="BM186" s="164" t="s">
        <v>2517</v>
      </c>
    </row>
    <row r="187" spans="2:65" s="1" customFormat="1" ht="24" customHeight="1">
      <c r="B187" s="152"/>
      <c r="C187" s="153" t="s">
        <v>359</v>
      </c>
      <c r="D187" s="153" t="s">
        <v>184</v>
      </c>
      <c r="E187" s="154" t="s">
        <v>2518</v>
      </c>
      <c r="F187" s="155" t="s">
        <v>2519</v>
      </c>
      <c r="G187" s="156" t="s">
        <v>217</v>
      </c>
      <c r="H187" s="157">
        <v>120.98</v>
      </c>
      <c r="I187" s="158"/>
      <c r="J187" s="159">
        <f t="shared" si="30"/>
        <v>0</v>
      </c>
      <c r="K187" s="155" t="s">
        <v>188</v>
      </c>
      <c r="L187" s="28"/>
      <c r="M187" s="160" t="s">
        <v>1</v>
      </c>
      <c r="N187" s="161" t="s">
        <v>40</v>
      </c>
      <c r="O187" s="51"/>
      <c r="P187" s="162">
        <f t="shared" si="31"/>
        <v>0</v>
      </c>
      <c r="Q187" s="162">
        <v>5.0000000000000001E-3</v>
      </c>
      <c r="R187" s="162">
        <f t="shared" si="32"/>
        <v>0.60489999999999999</v>
      </c>
      <c r="S187" s="162">
        <v>0</v>
      </c>
      <c r="T187" s="163">
        <f t="shared" si="33"/>
        <v>0</v>
      </c>
      <c r="AR187" s="164" t="s">
        <v>248</v>
      </c>
      <c r="AT187" s="164" t="s">
        <v>184</v>
      </c>
      <c r="AU187" s="164" t="s">
        <v>86</v>
      </c>
      <c r="AY187" s="13" t="s">
        <v>182</v>
      </c>
      <c r="BE187" s="165">
        <f t="shared" si="34"/>
        <v>0</v>
      </c>
      <c r="BF187" s="165">
        <f t="shared" si="35"/>
        <v>0</v>
      </c>
      <c r="BG187" s="165">
        <f t="shared" si="36"/>
        <v>0</v>
      </c>
      <c r="BH187" s="165">
        <f t="shared" si="37"/>
        <v>0</v>
      </c>
      <c r="BI187" s="165">
        <f t="shared" si="38"/>
        <v>0</v>
      </c>
      <c r="BJ187" s="13" t="s">
        <v>86</v>
      </c>
      <c r="BK187" s="165">
        <f t="shared" si="39"/>
        <v>0</v>
      </c>
      <c r="BL187" s="13" t="s">
        <v>248</v>
      </c>
      <c r="BM187" s="164" t="s">
        <v>2520</v>
      </c>
    </row>
    <row r="188" spans="2:65" s="1" customFormat="1" ht="16.5" customHeight="1">
      <c r="B188" s="152"/>
      <c r="C188" s="166" t="s">
        <v>363</v>
      </c>
      <c r="D188" s="166" t="s">
        <v>280</v>
      </c>
      <c r="E188" s="167" t="s">
        <v>2521</v>
      </c>
      <c r="F188" s="168" t="s">
        <v>2522</v>
      </c>
      <c r="G188" s="169" t="s">
        <v>217</v>
      </c>
      <c r="H188" s="170">
        <v>123.4</v>
      </c>
      <c r="I188" s="171"/>
      <c r="J188" s="172">
        <f t="shared" si="30"/>
        <v>0</v>
      </c>
      <c r="K188" s="168" t="s">
        <v>188</v>
      </c>
      <c r="L188" s="173"/>
      <c r="M188" s="174" t="s">
        <v>1</v>
      </c>
      <c r="N188" s="175" t="s">
        <v>40</v>
      </c>
      <c r="O188" s="51"/>
      <c r="P188" s="162">
        <f t="shared" si="31"/>
        <v>0</v>
      </c>
      <c r="Q188" s="162">
        <v>1.38E-2</v>
      </c>
      <c r="R188" s="162">
        <f t="shared" si="32"/>
        <v>1.70292</v>
      </c>
      <c r="S188" s="162">
        <v>0</v>
      </c>
      <c r="T188" s="163">
        <f t="shared" si="33"/>
        <v>0</v>
      </c>
      <c r="AR188" s="164" t="s">
        <v>314</v>
      </c>
      <c r="AT188" s="164" t="s">
        <v>280</v>
      </c>
      <c r="AU188" s="164" t="s">
        <v>86</v>
      </c>
      <c r="AY188" s="13" t="s">
        <v>182</v>
      </c>
      <c r="BE188" s="165">
        <f t="shared" si="34"/>
        <v>0</v>
      </c>
      <c r="BF188" s="165">
        <f t="shared" si="35"/>
        <v>0</v>
      </c>
      <c r="BG188" s="165">
        <f t="shared" si="36"/>
        <v>0</v>
      </c>
      <c r="BH188" s="165">
        <f t="shared" si="37"/>
        <v>0</v>
      </c>
      <c r="BI188" s="165">
        <f t="shared" si="38"/>
        <v>0</v>
      </c>
      <c r="BJ188" s="13" t="s">
        <v>86</v>
      </c>
      <c r="BK188" s="165">
        <f t="shared" si="39"/>
        <v>0</v>
      </c>
      <c r="BL188" s="13" t="s">
        <v>248</v>
      </c>
      <c r="BM188" s="164" t="s">
        <v>2523</v>
      </c>
    </row>
    <row r="189" spans="2:65" s="1" customFormat="1" ht="16.5" customHeight="1">
      <c r="B189" s="152"/>
      <c r="C189" s="153" t="s">
        <v>367</v>
      </c>
      <c r="D189" s="153" t="s">
        <v>184</v>
      </c>
      <c r="E189" s="154" t="s">
        <v>2524</v>
      </c>
      <c r="F189" s="155" t="s">
        <v>2525</v>
      </c>
      <c r="G189" s="156" t="s">
        <v>217</v>
      </c>
      <c r="H189" s="157">
        <v>307.14</v>
      </c>
      <c r="I189" s="158"/>
      <c r="J189" s="159">
        <f t="shared" si="30"/>
        <v>0</v>
      </c>
      <c r="K189" s="155" t="s">
        <v>1</v>
      </c>
      <c r="L189" s="28"/>
      <c r="M189" s="160" t="s">
        <v>1</v>
      </c>
      <c r="N189" s="161" t="s">
        <v>40</v>
      </c>
      <c r="O189" s="51"/>
      <c r="P189" s="162">
        <f t="shared" si="31"/>
        <v>0</v>
      </c>
      <c r="Q189" s="162">
        <v>3.0000000000000001E-5</v>
      </c>
      <c r="R189" s="162">
        <f t="shared" si="32"/>
        <v>9.2142000000000005E-3</v>
      </c>
      <c r="S189" s="162">
        <v>0</v>
      </c>
      <c r="T189" s="163">
        <f t="shared" si="33"/>
        <v>0</v>
      </c>
      <c r="AR189" s="164" t="s">
        <v>248</v>
      </c>
      <c r="AT189" s="164" t="s">
        <v>184</v>
      </c>
      <c r="AU189" s="164" t="s">
        <v>86</v>
      </c>
      <c r="AY189" s="13" t="s">
        <v>182</v>
      </c>
      <c r="BE189" s="165">
        <f t="shared" si="34"/>
        <v>0</v>
      </c>
      <c r="BF189" s="165">
        <f t="shared" si="35"/>
        <v>0</v>
      </c>
      <c r="BG189" s="165">
        <f t="shared" si="36"/>
        <v>0</v>
      </c>
      <c r="BH189" s="165">
        <f t="shared" si="37"/>
        <v>0</v>
      </c>
      <c r="BI189" s="165">
        <f t="shared" si="38"/>
        <v>0</v>
      </c>
      <c r="BJ189" s="13" t="s">
        <v>86</v>
      </c>
      <c r="BK189" s="165">
        <f t="shared" si="39"/>
        <v>0</v>
      </c>
      <c r="BL189" s="13" t="s">
        <v>248</v>
      </c>
      <c r="BM189" s="164" t="s">
        <v>2526</v>
      </c>
    </row>
    <row r="190" spans="2:65" s="1" customFormat="1" ht="16.5" customHeight="1">
      <c r="B190" s="152"/>
      <c r="C190" s="166" t="s">
        <v>371</v>
      </c>
      <c r="D190" s="166" t="s">
        <v>280</v>
      </c>
      <c r="E190" s="167" t="s">
        <v>2527</v>
      </c>
      <c r="F190" s="168" t="s">
        <v>2528</v>
      </c>
      <c r="G190" s="169" t="s">
        <v>217</v>
      </c>
      <c r="H190" s="170">
        <v>353.21100000000001</v>
      </c>
      <c r="I190" s="171"/>
      <c r="J190" s="172">
        <f t="shared" si="30"/>
        <v>0</v>
      </c>
      <c r="K190" s="168" t="s">
        <v>188</v>
      </c>
      <c r="L190" s="173"/>
      <c r="M190" s="174" t="s">
        <v>1</v>
      </c>
      <c r="N190" s="175" t="s">
        <v>40</v>
      </c>
      <c r="O190" s="51"/>
      <c r="P190" s="162">
        <f t="shared" si="31"/>
        <v>0</v>
      </c>
      <c r="Q190" s="162">
        <v>1.8000000000000001E-4</v>
      </c>
      <c r="R190" s="162">
        <f t="shared" si="32"/>
        <v>6.3577980000000006E-2</v>
      </c>
      <c r="S190" s="162">
        <v>0</v>
      </c>
      <c r="T190" s="163">
        <f t="shared" si="33"/>
        <v>0</v>
      </c>
      <c r="AR190" s="164" t="s">
        <v>314</v>
      </c>
      <c r="AT190" s="164" t="s">
        <v>280</v>
      </c>
      <c r="AU190" s="164" t="s">
        <v>86</v>
      </c>
      <c r="AY190" s="13" t="s">
        <v>182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248</v>
      </c>
      <c r="BM190" s="164" t="s">
        <v>2529</v>
      </c>
    </row>
    <row r="191" spans="2:65" s="1" customFormat="1" ht="24" customHeight="1">
      <c r="B191" s="152"/>
      <c r="C191" s="153" t="s">
        <v>375</v>
      </c>
      <c r="D191" s="153" t="s">
        <v>184</v>
      </c>
      <c r="E191" s="154" t="s">
        <v>2530</v>
      </c>
      <c r="F191" s="155" t="s">
        <v>2531</v>
      </c>
      <c r="G191" s="156" t="s">
        <v>196</v>
      </c>
      <c r="H191" s="157">
        <v>5.1529999999999996</v>
      </c>
      <c r="I191" s="158"/>
      <c r="J191" s="159">
        <f t="shared" si="30"/>
        <v>0</v>
      </c>
      <c r="K191" s="155" t="s">
        <v>188</v>
      </c>
      <c r="L191" s="28"/>
      <c r="M191" s="160" t="s">
        <v>1</v>
      </c>
      <c r="N191" s="161" t="s">
        <v>40</v>
      </c>
      <c r="O191" s="51"/>
      <c r="P191" s="162">
        <f t="shared" si="31"/>
        <v>0</v>
      </c>
      <c r="Q191" s="162">
        <v>0</v>
      </c>
      <c r="R191" s="162">
        <f t="shared" si="32"/>
        <v>0</v>
      </c>
      <c r="S191" s="162">
        <v>0</v>
      </c>
      <c r="T191" s="163">
        <f t="shared" si="33"/>
        <v>0</v>
      </c>
      <c r="AR191" s="164" t="s">
        <v>248</v>
      </c>
      <c r="AT191" s="164" t="s">
        <v>184</v>
      </c>
      <c r="AU191" s="164" t="s">
        <v>86</v>
      </c>
      <c r="AY191" s="13" t="s">
        <v>182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248</v>
      </c>
      <c r="BM191" s="164" t="s">
        <v>2532</v>
      </c>
    </row>
    <row r="192" spans="2:65" s="11" customFormat="1" ht="22.95" customHeight="1">
      <c r="B192" s="139"/>
      <c r="D192" s="140" t="s">
        <v>73</v>
      </c>
      <c r="E192" s="150" t="s">
        <v>810</v>
      </c>
      <c r="F192" s="150" t="s">
        <v>811</v>
      </c>
      <c r="I192" s="142"/>
      <c r="J192" s="151">
        <f>BK192</f>
        <v>0</v>
      </c>
      <c r="L192" s="139"/>
      <c r="M192" s="144"/>
      <c r="N192" s="145"/>
      <c r="O192" s="145"/>
      <c r="P192" s="146">
        <f>SUM(P193:P195)</f>
        <v>0</v>
      </c>
      <c r="Q192" s="145"/>
      <c r="R192" s="146">
        <f>SUM(R193:R195)</f>
        <v>4.2238638000000002</v>
      </c>
      <c r="S192" s="145"/>
      <c r="T192" s="147">
        <f>SUM(T193:T195)</f>
        <v>0</v>
      </c>
      <c r="AR192" s="140" t="s">
        <v>86</v>
      </c>
      <c r="AT192" s="148" t="s">
        <v>73</v>
      </c>
      <c r="AU192" s="148" t="s">
        <v>81</v>
      </c>
      <c r="AY192" s="140" t="s">
        <v>182</v>
      </c>
      <c r="BK192" s="149">
        <f>SUM(BK193:BK195)</f>
        <v>0</v>
      </c>
    </row>
    <row r="193" spans="2:65" s="1" customFormat="1" ht="24" customHeight="1">
      <c r="B193" s="152"/>
      <c r="C193" s="153" t="s">
        <v>379</v>
      </c>
      <c r="D193" s="153" t="s">
        <v>184</v>
      </c>
      <c r="E193" s="154" t="s">
        <v>2533</v>
      </c>
      <c r="F193" s="155" t="s">
        <v>2534</v>
      </c>
      <c r="G193" s="156" t="s">
        <v>217</v>
      </c>
      <c r="H193" s="157">
        <v>279.62</v>
      </c>
      <c r="I193" s="158"/>
      <c r="J193" s="159">
        <f>ROUND(I193*H193,2)</f>
        <v>0</v>
      </c>
      <c r="K193" s="155" t="s">
        <v>188</v>
      </c>
      <c r="L193" s="28"/>
      <c r="M193" s="160" t="s">
        <v>1</v>
      </c>
      <c r="N193" s="161" t="s">
        <v>40</v>
      </c>
      <c r="O193" s="51"/>
      <c r="P193" s="162">
        <f>O193*H193</f>
        <v>0</v>
      </c>
      <c r="Q193" s="162">
        <v>1.3469999999999999E-2</v>
      </c>
      <c r="R193" s="162">
        <f>Q193*H193</f>
        <v>3.7664814</v>
      </c>
      <c r="S193" s="162">
        <v>0</v>
      </c>
      <c r="T193" s="163">
        <f>S193*H193</f>
        <v>0</v>
      </c>
      <c r="AR193" s="164" t="s">
        <v>248</v>
      </c>
      <c r="AT193" s="164" t="s">
        <v>184</v>
      </c>
      <c r="AU193" s="164" t="s">
        <v>86</v>
      </c>
      <c r="AY193" s="13" t="s">
        <v>182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3" t="s">
        <v>86</v>
      </c>
      <c r="BK193" s="165">
        <f>ROUND(I193*H193,2)</f>
        <v>0</v>
      </c>
      <c r="BL193" s="13" t="s">
        <v>248</v>
      </c>
      <c r="BM193" s="164" t="s">
        <v>2535</v>
      </c>
    </row>
    <row r="194" spans="2:65" s="1" customFormat="1" ht="24" customHeight="1">
      <c r="B194" s="152"/>
      <c r="C194" s="153" t="s">
        <v>383</v>
      </c>
      <c r="D194" s="153" t="s">
        <v>184</v>
      </c>
      <c r="E194" s="154" t="s">
        <v>2536</v>
      </c>
      <c r="F194" s="155" t="s">
        <v>2537</v>
      </c>
      <c r="G194" s="156" t="s">
        <v>217</v>
      </c>
      <c r="H194" s="157">
        <v>27.52</v>
      </c>
      <c r="I194" s="158"/>
      <c r="J194" s="159">
        <f>ROUND(I194*H194,2)</f>
        <v>0</v>
      </c>
      <c r="K194" s="155" t="s">
        <v>188</v>
      </c>
      <c r="L194" s="28"/>
      <c r="M194" s="160" t="s">
        <v>1</v>
      </c>
      <c r="N194" s="161" t="s">
        <v>40</v>
      </c>
      <c r="O194" s="51"/>
      <c r="P194" s="162">
        <f>O194*H194</f>
        <v>0</v>
      </c>
      <c r="Q194" s="162">
        <v>1.6619999999999999E-2</v>
      </c>
      <c r="R194" s="162">
        <f>Q194*H194</f>
        <v>0.45738239999999997</v>
      </c>
      <c r="S194" s="162">
        <v>0</v>
      </c>
      <c r="T194" s="163">
        <f>S194*H194</f>
        <v>0</v>
      </c>
      <c r="AR194" s="164" t="s">
        <v>248</v>
      </c>
      <c r="AT194" s="164" t="s">
        <v>184</v>
      </c>
      <c r="AU194" s="164" t="s">
        <v>86</v>
      </c>
      <c r="AY194" s="13" t="s">
        <v>182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3" t="s">
        <v>86</v>
      </c>
      <c r="BK194" s="165">
        <f>ROUND(I194*H194,2)</f>
        <v>0</v>
      </c>
      <c r="BL194" s="13" t="s">
        <v>248</v>
      </c>
      <c r="BM194" s="164" t="s">
        <v>2538</v>
      </c>
    </row>
    <row r="195" spans="2:65" s="1" customFormat="1" ht="24" customHeight="1">
      <c r="B195" s="152"/>
      <c r="C195" s="153" t="s">
        <v>387</v>
      </c>
      <c r="D195" s="153" t="s">
        <v>184</v>
      </c>
      <c r="E195" s="154" t="s">
        <v>836</v>
      </c>
      <c r="F195" s="155" t="s">
        <v>837</v>
      </c>
      <c r="G195" s="156" t="s">
        <v>196</v>
      </c>
      <c r="H195" s="157">
        <v>4.2240000000000002</v>
      </c>
      <c r="I195" s="158"/>
      <c r="J195" s="159">
        <f>ROUND(I195*H195,2)</f>
        <v>0</v>
      </c>
      <c r="K195" s="155" t="s">
        <v>188</v>
      </c>
      <c r="L195" s="28"/>
      <c r="M195" s="160" t="s">
        <v>1</v>
      </c>
      <c r="N195" s="161" t="s">
        <v>40</v>
      </c>
      <c r="O195" s="51"/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AR195" s="164" t="s">
        <v>248</v>
      </c>
      <c r="AT195" s="164" t="s">
        <v>184</v>
      </c>
      <c r="AU195" s="164" t="s">
        <v>86</v>
      </c>
      <c r="AY195" s="13" t="s">
        <v>182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3" t="s">
        <v>86</v>
      </c>
      <c r="BK195" s="165">
        <f>ROUND(I195*H195,2)</f>
        <v>0</v>
      </c>
      <c r="BL195" s="13" t="s">
        <v>248</v>
      </c>
      <c r="BM195" s="164" t="s">
        <v>838</v>
      </c>
    </row>
    <row r="196" spans="2:65" s="11" customFormat="1" ht="22.95" customHeight="1">
      <c r="B196" s="139"/>
      <c r="D196" s="140" t="s">
        <v>73</v>
      </c>
      <c r="E196" s="150" t="s">
        <v>925</v>
      </c>
      <c r="F196" s="150" t="s">
        <v>926</v>
      </c>
      <c r="I196" s="142"/>
      <c r="J196" s="151">
        <f>BK196</f>
        <v>0</v>
      </c>
      <c r="L196" s="139"/>
      <c r="M196" s="144"/>
      <c r="N196" s="145"/>
      <c r="O196" s="145"/>
      <c r="P196" s="146">
        <f>SUM(P197:P220)</f>
        <v>0</v>
      </c>
      <c r="Q196" s="145"/>
      <c r="R196" s="146">
        <f>SUM(R197:R220)</f>
        <v>1.7086155999999997</v>
      </c>
      <c r="S196" s="145"/>
      <c r="T196" s="147">
        <f>SUM(T197:T220)</f>
        <v>0.159</v>
      </c>
      <c r="AR196" s="140" t="s">
        <v>86</v>
      </c>
      <c r="AT196" s="148" t="s">
        <v>73</v>
      </c>
      <c r="AU196" s="148" t="s">
        <v>81</v>
      </c>
      <c r="AY196" s="140" t="s">
        <v>182</v>
      </c>
      <c r="BK196" s="149">
        <f>SUM(BK197:BK220)</f>
        <v>0</v>
      </c>
    </row>
    <row r="197" spans="2:65" s="1" customFormat="1" ht="36" customHeight="1">
      <c r="B197" s="152"/>
      <c r="C197" s="153" t="s">
        <v>392</v>
      </c>
      <c r="D197" s="153" t="s">
        <v>184</v>
      </c>
      <c r="E197" s="154" t="s">
        <v>944</v>
      </c>
      <c r="F197" s="155" t="s">
        <v>945</v>
      </c>
      <c r="G197" s="156" t="s">
        <v>312</v>
      </c>
      <c r="H197" s="157">
        <v>294.06</v>
      </c>
      <c r="I197" s="158"/>
      <c r="J197" s="159">
        <f t="shared" ref="J197:J220" si="40">ROUND(I197*H197,2)</f>
        <v>0</v>
      </c>
      <c r="K197" s="155" t="s">
        <v>188</v>
      </c>
      <c r="L197" s="28"/>
      <c r="M197" s="160" t="s">
        <v>1</v>
      </c>
      <c r="N197" s="161" t="s">
        <v>40</v>
      </c>
      <c r="O197" s="51"/>
      <c r="P197" s="162">
        <f t="shared" ref="P197:P220" si="41">O197*H197</f>
        <v>0</v>
      </c>
      <c r="Q197" s="162">
        <v>2.1000000000000001E-4</v>
      </c>
      <c r="R197" s="162">
        <f t="shared" ref="R197:R220" si="42">Q197*H197</f>
        <v>6.1752600000000005E-2</v>
      </c>
      <c r="S197" s="162">
        <v>0</v>
      </c>
      <c r="T197" s="163">
        <f t="shared" ref="T197:T220" si="43">S197*H197</f>
        <v>0</v>
      </c>
      <c r="AR197" s="164" t="s">
        <v>248</v>
      </c>
      <c r="AT197" s="164" t="s">
        <v>184</v>
      </c>
      <c r="AU197" s="164" t="s">
        <v>86</v>
      </c>
      <c r="AY197" s="13" t="s">
        <v>182</v>
      </c>
      <c r="BE197" s="165">
        <f t="shared" ref="BE197:BE220" si="44">IF(N197="základná",J197,0)</f>
        <v>0</v>
      </c>
      <c r="BF197" s="165">
        <f t="shared" ref="BF197:BF220" si="45">IF(N197="znížená",J197,0)</f>
        <v>0</v>
      </c>
      <c r="BG197" s="165">
        <f t="shared" ref="BG197:BG220" si="46">IF(N197="zákl. prenesená",J197,0)</f>
        <v>0</v>
      </c>
      <c r="BH197" s="165">
        <f t="shared" ref="BH197:BH220" si="47">IF(N197="zníž. prenesená",J197,0)</f>
        <v>0</v>
      </c>
      <c r="BI197" s="165">
        <f t="shared" ref="BI197:BI220" si="48">IF(N197="nulová",J197,0)</f>
        <v>0</v>
      </c>
      <c r="BJ197" s="13" t="s">
        <v>86</v>
      </c>
      <c r="BK197" s="165">
        <f t="shared" ref="BK197:BK220" si="49">ROUND(I197*H197,2)</f>
        <v>0</v>
      </c>
      <c r="BL197" s="13" t="s">
        <v>248</v>
      </c>
      <c r="BM197" s="164" t="s">
        <v>946</v>
      </c>
    </row>
    <row r="198" spans="2:65" s="1" customFormat="1" ht="24" customHeight="1">
      <c r="B198" s="152"/>
      <c r="C198" s="202" t="s">
        <v>396</v>
      </c>
      <c r="D198" s="202" t="s">
        <v>280</v>
      </c>
      <c r="E198" s="203" t="s">
        <v>2539</v>
      </c>
      <c r="F198" s="184" t="s">
        <v>2540</v>
      </c>
      <c r="G198" s="187" t="s">
        <v>246</v>
      </c>
      <c r="H198" s="188">
        <v>3</v>
      </c>
      <c r="I198" s="204"/>
      <c r="J198" s="204">
        <f t="shared" si="40"/>
        <v>0</v>
      </c>
      <c r="K198" s="168" t="s">
        <v>188</v>
      </c>
      <c r="L198" s="185" t="s">
        <v>2765</v>
      </c>
      <c r="M198" s="189" t="s">
        <v>1</v>
      </c>
      <c r="N198" s="190" t="s">
        <v>40</v>
      </c>
      <c r="O198" s="191"/>
      <c r="P198" s="192">
        <f t="shared" si="41"/>
        <v>0</v>
      </c>
      <c r="Q198" s="192">
        <v>0.03</v>
      </c>
      <c r="R198" s="192">
        <f t="shared" si="42"/>
        <v>0.09</v>
      </c>
      <c r="S198" s="192">
        <v>0</v>
      </c>
      <c r="T198" s="193">
        <f t="shared" si="43"/>
        <v>0</v>
      </c>
      <c r="U198" s="194"/>
      <c r="V198" s="194"/>
      <c r="AR198" s="164" t="s">
        <v>314</v>
      </c>
      <c r="AT198" s="164" t="s">
        <v>280</v>
      </c>
      <c r="AU198" s="164" t="s">
        <v>86</v>
      </c>
      <c r="AY198" s="13" t="s">
        <v>182</v>
      </c>
      <c r="BE198" s="165">
        <f t="shared" si="44"/>
        <v>0</v>
      </c>
      <c r="BF198" s="165">
        <f t="shared" si="45"/>
        <v>0</v>
      </c>
      <c r="BG198" s="165">
        <f t="shared" si="46"/>
        <v>0</v>
      </c>
      <c r="BH198" s="165">
        <f t="shared" si="47"/>
        <v>0</v>
      </c>
      <c r="BI198" s="165">
        <f t="shared" si="48"/>
        <v>0</v>
      </c>
      <c r="BJ198" s="13" t="s">
        <v>86</v>
      </c>
      <c r="BK198" s="165">
        <f t="shared" si="49"/>
        <v>0</v>
      </c>
      <c r="BL198" s="13" t="s">
        <v>248</v>
      </c>
      <c r="BM198" s="164" t="s">
        <v>2541</v>
      </c>
    </row>
    <row r="199" spans="2:65" s="1" customFormat="1" ht="36" customHeight="1">
      <c r="B199" s="152"/>
      <c r="C199" s="202" t="s">
        <v>400</v>
      </c>
      <c r="D199" s="202" t="s">
        <v>280</v>
      </c>
      <c r="E199" s="203" t="s">
        <v>2542</v>
      </c>
      <c r="F199" s="184" t="s">
        <v>2543</v>
      </c>
      <c r="G199" s="187" t="s">
        <v>246</v>
      </c>
      <c r="H199" s="188">
        <v>0</v>
      </c>
      <c r="I199" s="204"/>
      <c r="J199" s="204">
        <f t="shared" si="40"/>
        <v>0</v>
      </c>
      <c r="K199" s="168" t="s">
        <v>1</v>
      </c>
      <c r="L199" s="185" t="s">
        <v>2766</v>
      </c>
      <c r="M199" s="189" t="s">
        <v>1</v>
      </c>
      <c r="N199" s="190" t="s">
        <v>40</v>
      </c>
      <c r="O199" s="191"/>
      <c r="P199" s="192">
        <f t="shared" si="41"/>
        <v>0</v>
      </c>
      <c r="Q199" s="192">
        <v>0.03</v>
      </c>
      <c r="R199" s="192">
        <f t="shared" si="42"/>
        <v>0</v>
      </c>
      <c r="S199" s="192">
        <v>0</v>
      </c>
      <c r="T199" s="193">
        <f t="shared" si="43"/>
        <v>0</v>
      </c>
      <c r="U199" s="194"/>
      <c r="V199" s="194"/>
      <c r="AR199" s="164" t="s">
        <v>314</v>
      </c>
      <c r="AT199" s="164" t="s">
        <v>280</v>
      </c>
      <c r="AU199" s="164" t="s">
        <v>86</v>
      </c>
      <c r="AY199" s="13" t="s">
        <v>182</v>
      </c>
      <c r="BE199" s="165">
        <f t="shared" si="44"/>
        <v>0</v>
      </c>
      <c r="BF199" s="165">
        <f t="shared" si="45"/>
        <v>0</v>
      </c>
      <c r="BG199" s="165">
        <f t="shared" si="46"/>
        <v>0</v>
      </c>
      <c r="BH199" s="165">
        <f t="shared" si="47"/>
        <v>0</v>
      </c>
      <c r="BI199" s="165">
        <f t="shared" si="48"/>
        <v>0</v>
      </c>
      <c r="BJ199" s="13" t="s">
        <v>86</v>
      </c>
      <c r="BK199" s="165">
        <f t="shared" si="49"/>
        <v>0</v>
      </c>
      <c r="BL199" s="13" t="s">
        <v>248</v>
      </c>
      <c r="BM199" s="164" t="s">
        <v>2544</v>
      </c>
    </row>
    <row r="200" spans="2:65" s="1" customFormat="1" ht="36" customHeight="1">
      <c r="B200" s="152"/>
      <c r="C200" s="202" t="s">
        <v>405</v>
      </c>
      <c r="D200" s="202" t="s">
        <v>280</v>
      </c>
      <c r="E200" s="203" t="s">
        <v>2545</v>
      </c>
      <c r="F200" s="184" t="s">
        <v>2764</v>
      </c>
      <c r="G200" s="187" t="s">
        <v>246</v>
      </c>
      <c r="H200" s="188">
        <v>1</v>
      </c>
      <c r="I200" s="204"/>
      <c r="J200" s="204">
        <f t="shared" si="40"/>
        <v>0</v>
      </c>
      <c r="K200" s="168" t="s">
        <v>1</v>
      </c>
      <c r="L200" s="185" t="s">
        <v>2767</v>
      </c>
      <c r="M200" s="189" t="s">
        <v>1</v>
      </c>
      <c r="N200" s="190" t="s">
        <v>40</v>
      </c>
      <c r="O200" s="191"/>
      <c r="P200" s="192">
        <f t="shared" si="41"/>
        <v>0</v>
      </c>
      <c r="Q200" s="192">
        <v>0.03</v>
      </c>
      <c r="R200" s="192">
        <f t="shared" si="42"/>
        <v>0.03</v>
      </c>
      <c r="S200" s="192">
        <v>0</v>
      </c>
      <c r="T200" s="193">
        <f t="shared" si="43"/>
        <v>0</v>
      </c>
      <c r="U200" s="194"/>
      <c r="V200" s="194"/>
      <c r="AR200" s="164" t="s">
        <v>314</v>
      </c>
      <c r="AT200" s="164" t="s">
        <v>280</v>
      </c>
      <c r="AU200" s="164" t="s">
        <v>86</v>
      </c>
      <c r="AY200" s="13" t="s">
        <v>182</v>
      </c>
      <c r="BE200" s="165">
        <f t="shared" si="44"/>
        <v>0</v>
      </c>
      <c r="BF200" s="165">
        <f t="shared" si="45"/>
        <v>0</v>
      </c>
      <c r="BG200" s="165">
        <f t="shared" si="46"/>
        <v>0</v>
      </c>
      <c r="BH200" s="165">
        <f t="shared" si="47"/>
        <v>0</v>
      </c>
      <c r="BI200" s="165">
        <f t="shared" si="48"/>
        <v>0</v>
      </c>
      <c r="BJ200" s="13" t="s">
        <v>86</v>
      </c>
      <c r="BK200" s="165">
        <f t="shared" si="49"/>
        <v>0</v>
      </c>
      <c r="BL200" s="13" t="s">
        <v>248</v>
      </c>
      <c r="BM200" s="164" t="s">
        <v>2546</v>
      </c>
    </row>
    <row r="201" spans="2:65" s="1" customFormat="1" ht="24" customHeight="1">
      <c r="B201" s="152"/>
      <c r="C201" s="166" t="s">
        <v>409</v>
      </c>
      <c r="D201" s="166" t="s">
        <v>280</v>
      </c>
      <c r="E201" s="167" t="s">
        <v>2547</v>
      </c>
      <c r="F201" s="168" t="s">
        <v>2548</v>
      </c>
      <c r="G201" s="169" t="s">
        <v>246</v>
      </c>
      <c r="H201" s="170">
        <v>2</v>
      </c>
      <c r="I201" s="171"/>
      <c r="J201" s="172">
        <f t="shared" si="40"/>
        <v>0</v>
      </c>
      <c r="K201" s="168" t="s">
        <v>1</v>
      </c>
      <c r="L201" s="173"/>
      <c r="M201" s="174" t="s">
        <v>1</v>
      </c>
      <c r="N201" s="175" t="s">
        <v>40</v>
      </c>
      <c r="O201" s="51"/>
      <c r="P201" s="162">
        <f t="shared" si="41"/>
        <v>0</v>
      </c>
      <c r="Q201" s="162">
        <v>0.03</v>
      </c>
      <c r="R201" s="162">
        <f t="shared" si="42"/>
        <v>0.06</v>
      </c>
      <c r="S201" s="162">
        <v>0</v>
      </c>
      <c r="T201" s="163">
        <f t="shared" si="43"/>
        <v>0</v>
      </c>
      <c r="AR201" s="164" t="s">
        <v>314</v>
      </c>
      <c r="AT201" s="164" t="s">
        <v>280</v>
      </c>
      <c r="AU201" s="164" t="s">
        <v>86</v>
      </c>
      <c r="AY201" s="13" t="s">
        <v>182</v>
      </c>
      <c r="BE201" s="165">
        <f t="shared" si="44"/>
        <v>0</v>
      </c>
      <c r="BF201" s="165">
        <f t="shared" si="45"/>
        <v>0</v>
      </c>
      <c r="BG201" s="165">
        <f t="shared" si="46"/>
        <v>0</v>
      </c>
      <c r="BH201" s="165">
        <f t="shared" si="47"/>
        <v>0</v>
      </c>
      <c r="BI201" s="165">
        <f t="shared" si="48"/>
        <v>0</v>
      </c>
      <c r="BJ201" s="13" t="s">
        <v>86</v>
      </c>
      <c r="BK201" s="165">
        <f t="shared" si="49"/>
        <v>0</v>
      </c>
      <c r="BL201" s="13" t="s">
        <v>248</v>
      </c>
      <c r="BM201" s="164" t="s">
        <v>2549</v>
      </c>
    </row>
    <row r="202" spans="2:65" s="1" customFormat="1" ht="24" customHeight="1">
      <c r="B202" s="152"/>
      <c r="C202" s="166" t="s">
        <v>413</v>
      </c>
      <c r="D202" s="166" t="s">
        <v>280</v>
      </c>
      <c r="E202" s="167" t="s">
        <v>2550</v>
      </c>
      <c r="F202" s="168" t="s">
        <v>2551</v>
      </c>
      <c r="G202" s="169" t="s">
        <v>246</v>
      </c>
      <c r="H202" s="170">
        <v>6</v>
      </c>
      <c r="I202" s="171"/>
      <c r="J202" s="172">
        <f t="shared" si="40"/>
        <v>0</v>
      </c>
      <c r="K202" s="168" t="s">
        <v>1</v>
      </c>
      <c r="L202" s="173"/>
      <c r="M202" s="174" t="s">
        <v>1</v>
      </c>
      <c r="N202" s="175" t="s">
        <v>40</v>
      </c>
      <c r="O202" s="51"/>
      <c r="P202" s="162">
        <f t="shared" si="41"/>
        <v>0</v>
      </c>
      <c r="Q202" s="162">
        <v>0.03</v>
      </c>
      <c r="R202" s="162">
        <f t="shared" si="42"/>
        <v>0.18</v>
      </c>
      <c r="S202" s="162">
        <v>0</v>
      </c>
      <c r="T202" s="163">
        <f t="shared" si="43"/>
        <v>0</v>
      </c>
      <c r="AR202" s="164" t="s">
        <v>314</v>
      </c>
      <c r="AT202" s="164" t="s">
        <v>280</v>
      </c>
      <c r="AU202" s="164" t="s">
        <v>86</v>
      </c>
      <c r="AY202" s="13" t="s">
        <v>182</v>
      </c>
      <c r="BE202" s="165">
        <f t="shared" si="44"/>
        <v>0</v>
      </c>
      <c r="BF202" s="165">
        <f t="shared" si="45"/>
        <v>0</v>
      </c>
      <c r="BG202" s="165">
        <f t="shared" si="46"/>
        <v>0</v>
      </c>
      <c r="BH202" s="165">
        <f t="shared" si="47"/>
        <v>0</v>
      </c>
      <c r="BI202" s="165">
        <f t="shared" si="48"/>
        <v>0</v>
      </c>
      <c r="BJ202" s="13" t="s">
        <v>86</v>
      </c>
      <c r="BK202" s="165">
        <f t="shared" si="49"/>
        <v>0</v>
      </c>
      <c r="BL202" s="13" t="s">
        <v>248</v>
      </c>
      <c r="BM202" s="164" t="s">
        <v>2552</v>
      </c>
    </row>
    <row r="203" spans="2:65" s="1" customFormat="1" ht="36" customHeight="1">
      <c r="B203" s="152"/>
      <c r="C203" s="166" t="s">
        <v>417</v>
      </c>
      <c r="D203" s="166" t="s">
        <v>280</v>
      </c>
      <c r="E203" s="167" t="s">
        <v>2553</v>
      </c>
      <c r="F203" s="168" t="s">
        <v>2554</v>
      </c>
      <c r="G203" s="169" t="s">
        <v>246</v>
      </c>
      <c r="H203" s="170">
        <v>16</v>
      </c>
      <c r="I203" s="171"/>
      <c r="J203" s="172">
        <f t="shared" si="4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41"/>
        <v>0</v>
      </c>
      <c r="Q203" s="162">
        <v>0.03</v>
      </c>
      <c r="R203" s="162">
        <f t="shared" si="42"/>
        <v>0.48</v>
      </c>
      <c r="S203" s="162">
        <v>0</v>
      </c>
      <c r="T203" s="163">
        <f t="shared" si="43"/>
        <v>0</v>
      </c>
      <c r="AR203" s="164" t="s">
        <v>314</v>
      </c>
      <c r="AT203" s="164" t="s">
        <v>280</v>
      </c>
      <c r="AU203" s="164" t="s">
        <v>86</v>
      </c>
      <c r="AY203" s="13" t="s">
        <v>182</v>
      </c>
      <c r="BE203" s="165">
        <f t="shared" si="44"/>
        <v>0</v>
      </c>
      <c r="BF203" s="165">
        <f t="shared" si="45"/>
        <v>0</v>
      </c>
      <c r="BG203" s="165">
        <f t="shared" si="46"/>
        <v>0</v>
      </c>
      <c r="BH203" s="165">
        <f t="shared" si="47"/>
        <v>0</v>
      </c>
      <c r="BI203" s="165">
        <f t="shared" si="48"/>
        <v>0</v>
      </c>
      <c r="BJ203" s="13" t="s">
        <v>86</v>
      </c>
      <c r="BK203" s="165">
        <f t="shared" si="49"/>
        <v>0</v>
      </c>
      <c r="BL203" s="13" t="s">
        <v>248</v>
      </c>
      <c r="BM203" s="164" t="s">
        <v>2555</v>
      </c>
    </row>
    <row r="204" spans="2:65" s="1" customFormat="1" ht="36" customHeight="1">
      <c r="B204" s="152"/>
      <c r="C204" s="202" t="s">
        <v>421</v>
      </c>
      <c r="D204" s="202" t="s">
        <v>280</v>
      </c>
      <c r="E204" s="203" t="s">
        <v>2556</v>
      </c>
      <c r="F204" s="184" t="s">
        <v>2763</v>
      </c>
      <c r="G204" s="187" t="s">
        <v>246</v>
      </c>
      <c r="H204" s="188">
        <v>2</v>
      </c>
      <c r="I204" s="204"/>
      <c r="J204" s="204">
        <f t="shared" si="40"/>
        <v>0</v>
      </c>
      <c r="K204" s="168" t="s">
        <v>1</v>
      </c>
      <c r="L204" s="185" t="s">
        <v>2768</v>
      </c>
      <c r="M204" s="189" t="s">
        <v>1</v>
      </c>
      <c r="N204" s="190" t="s">
        <v>40</v>
      </c>
      <c r="O204" s="191"/>
      <c r="P204" s="192">
        <f t="shared" si="41"/>
        <v>0</v>
      </c>
      <c r="Q204" s="192">
        <v>0.03</v>
      </c>
      <c r="R204" s="192">
        <f t="shared" si="42"/>
        <v>0.06</v>
      </c>
      <c r="S204" s="192">
        <v>0</v>
      </c>
      <c r="T204" s="193">
        <f t="shared" si="43"/>
        <v>0</v>
      </c>
      <c r="U204" s="194"/>
      <c r="V204" s="194"/>
      <c r="AR204" s="164" t="s">
        <v>314</v>
      </c>
      <c r="AT204" s="164" t="s">
        <v>280</v>
      </c>
      <c r="AU204" s="164" t="s">
        <v>86</v>
      </c>
      <c r="AY204" s="13" t="s">
        <v>182</v>
      </c>
      <c r="BE204" s="165">
        <f t="shared" si="44"/>
        <v>0</v>
      </c>
      <c r="BF204" s="165">
        <f t="shared" si="45"/>
        <v>0</v>
      </c>
      <c r="BG204" s="165">
        <f t="shared" si="46"/>
        <v>0</v>
      </c>
      <c r="BH204" s="165">
        <f t="shared" si="47"/>
        <v>0</v>
      </c>
      <c r="BI204" s="165">
        <f t="shared" si="48"/>
        <v>0</v>
      </c>
      <c r="BJ204" s="13" t="s">
        <v>86</v>
      </c>
      <c r="BK204" s="165">
        <f t="shared" si="49"/>
        <v>0</v>
      </c>
      <c r="BL204" s="13" t="s">
        <v>248</v>
      </c>
      <c r="BM204" s="164" t="s">
        <v>2557</v>
      </c>
    </row>
    <row r="205" spans="2:65" s="1" customFormat="1" ht="36" customHeight="1">
      <c r="B205" s="152"/>
      <c r="C205" s="166" t="s">
        <v>425</v>
      </c>
      <c r="D205" s="166" t="s">
        <v>280</v>
      </c>
      <c r="E205" s="167" t="s">
        <v>2558</v>
      </c>
      <c r="F205" s="168" t="s">
        <v>2559</v>
      </c>
      <c r="G205" s="169" t="s">
        <v>246</v>
      </c>
      <c r="H205" s="170">
        <v>7</v>
      </c>
      <c r="I205" s="171"/>
      <c r="J205" s="172">
        <f t="shared" si="40"/>
        <v>0</v>
      </c>
      <c r="K205" s="168" t="s">
        <v>1</v>
      </c>
      <c r="L205" s="173"/>
      <c r="M205" s="174" t="s">
        <v>1</v>
      </c>
      <c r="N205" s="175" t="s">
        <v>40</v>
      </c>
      <c r="O205" s="51"/>
      <c r="P205" s="162">
        <f t="shared" si="41"/>
        <v>0</v>
      </c>
      <c r="Q205" s="162">
        <v>0.03</v>
      </c>
      <c r="R205" s="162">
        <f t="shared" si="42"/>
        <v>0.21</v>
      </c>
      <c r="S205" s="162">
        <v>0</v>
      </c>
      <c r="T205" s="163">
        <f t="shared" si="43"/>
        <v>0</v>
      </c>
      <c r="AR205" s="164" t="s">
        <v>314</v>
      </c>
      <c r="AT205" s="164" t="s">
        <v>280</v>
      </c>
      <c r="AU205" s="164" t="s">
        <v>86</v>
      </c>
      <c r="AY205" s="13" t="s">
        <v>182</v>
      </c>
      <c r="BE205" s="165">
        <f t="shared" si="44"/>
        <v>0</v>
      </c>
      <c r="BF205" s="165">
        <f t="shared" si="45"/>
        <v>0</v>
      </c>
      <c r="BG205" s="165">
        <f t="shared" si="46"/>
        <v>0</v>
      </c>
      <c r="BH205" s="165">
        <f t="shared" si="47"/>
        <v>0</v>
      </c>
      <c r="BI205" s="165">
        <f t="shared" si="48"/>
        <v>0</v>
      </c>
      <c r="BJ205" s="13" t="s">
        <v>86</v>
      </c>
      <c r="BK205" s="165">
        <f t="shared" si="49"/>
        <v>0</v>
      </c>
      <c r="BL205" s="13" t="s">
        <v>248</v>
      </c>
      <c r="BM205" s="164" t="s">
        <v>2560</v>
      </c>
    </row>
    <row r="206" spans="2:65" s="1" customFormat="1" ht="24" customHeight="1">
      <c r="B206" s="152"/>
      <c r="C206" s="166" t="s">
        <v>429</v>
      </c>
      <c r="D206" s="166" t="s">
        <v>280</v>
      </c>
      <c r="E206" s="167" t="s">
        <v>2561</v>
      </c>
      <c r="F206" s="168" t="s">
        <v>2562</v>
      </c>
      <c r="G206" s="169" t="s">
        <v>246</v>
      </c>
      <c r="H206" s="170">
        <v>11</v>
      </c>
      <c r="I206" s="171"/>
      <c r="J206" s="172">
        <f t="shared" si="4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41"/>
        <v>0</v>
      </c>
      <c r="Q206" s="162">
        <v>0.03</v>
      </c>
      <c r="R206" s="162">
        <f t="shared" si="42"/>
        <v>0.32999999999999996</v>
      </c>
      <c r="S206" s="162">
        <v>0</v>
      </c>
      <c r="T206" s="163">
        <f t="shared" si="43"/>
        <v>0</v>
      </c>
      <c r="AR206" s="164" t="s">
        <v>314</v>
      </c>
      <c r="AT206" s="164" t="s">
        <v>280</v>
      </c>
      <c r="AU206" s="164" t="s">
        <v>86</v>
      </c>
      <c r="AY206" s="13" t="s">
        <v>182</v>
      </c>
      <c r="BE206" s="165">
        <f t="shared" si="44"/>
        <v>0</v>
      </c>
      <c r="BF206" s="165">
        <f t="shared" si="45"/>
        <v>0</v>
      </c>
      <c r="BG206" s="165">
        <f t="shared" si="46"/>
        <v>0</v>
      </c>
      <c r="BH206" s="165">
        <f t="shared" si="47"/>
        <v>0</v>
      </c>
      <c r="BI206" s="165">
        <f t="shared" si="48"/>
        <v>0</v>
      </c>
      <c r="BJ206" s="13" t="s">
        <v>86</v>
      </c>
      <c r="BK206" s="165">
        <f t="shared" si="49"/>
        <v>0</v>
      </c>
      <c r="BL206" s="13" t="s">
        <v>248</v>
      </c>
      <c r="BM206" s="164" t="s">
        <v>2563</v>
      </c>
    </row>
    <row r="207" spans="2:65" s="1" customFormat="1" ht="24" customHeight="1">
      <c r="B207" s="152"/>
      <c r="C207" s="166" t="s">
        <v>433</v>
      </c>
      <c r="D207" s="166" t="s">
        <v>280</v>
      </c>
      <c r="E207" s="167" t="s">
        <v>2564</v>
      </c>
      <c r="F207" s="168" t="s">
        <v>2565</v>
      </c>
      <c r="G207" s="169" t="s">
        <v>246</v>
      </c>
      <c r="H207" s="170">
        <v>1</v>
      </c>
      <c r="I207" s="171"/>
      <c r="J207" s="172">
        <f t="shared" si="4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41"/>
        <v>0</v>
      </c>
      <c r="Q207" s="162">
        <v>0.03</v>
      </c>
      <c r="R207" s="162">
        <f t="shared" si="42"/>
        <v>0.03</v>
      </c>
      <c r="S207" s="162">
        <v>0</v>
      </c>
      <c r="T207" s="163">
        <f t="shared" si="43"/>
        <v>0</v>
      </c>
      <c r="AR207" s="164" t="s">
        <v>314</v>
      </c>
      <c r="AT207" s="164" t="s">
        <v>280</v>
      </c>
      <c r="AU207" s="164" t="s">
        <v>86</v>
      </c>
      <c r="AY207" s="13" t="s">
        <v>182</v>
      </c>
      <c r="BE207" s="165">
        <f t="shared" si="44"/>
        <v>0</v>
      </c>
      <c r="BF207" s="165">
        <f t="shared" si="45"/>
        <v>0</v>
      </c>
      <c r="BG207" s="165">
        <f t="shared" si="46"/>
        <v>0</v>
      </c>
      <c r="BH207" s="165">
        <f t="shared" si="47"/>
        <v>0</v>
      </c>
      <c r="BI207" s="165">
        <f t="shared" si="48"/>
        <v>0</v>
      </c>
      <c r="BJ207" s="13" t="s">
        <v>86</v>
      </c>
      <c r="BK207" s="165">
        <f t="shared" si="49"/>
        <v>0</v>
      </c>
      <c r="BL207" s="13" t="s">
        <v>248</v>
      </c>
      <c r="BM207" s="164" t="s">
        <v>2566</v>
      </c>
    </row>
    <row r="208" spans="2:65" s="1" customFormat="1" ht="24" customHeight="1">
      <c r="B208" s="152"/>
      <c r="C208" s="166" t="s">
        <v>437</v>
      </c>
      <c r="D208" s="166" t="s">
        <v>280</v>
      </c>
      <c r="E208" s="167" t="s">
        <v>2567</v>
      </c>
      <c r="F208" s="168" t="s">
        <v>2568</v>
      </c>
      <c r="G208" s="169" t="s">
        <v>246</v>
      </c>
      <c r="H208" s="170">
        <v>1</v>
      </c>
      <c r="I208" s="171"/>
      <c r="J208" s="172">
        <f t="shared" si="4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41"/>
        <v>0</v>
      </c>
      <c r="Q208" s="162">
        <v>0.03</v>
      </c>
      <c r="R208" s="162">
        <f t="shared" si="42"/>
        <v>0.03</v>
      </c>
      <c r="S208" s="162">
        <v>0</v>
      </c>
      <c r="T208" s="163">
        <f t="shared" si="43"/>
        <v>0</v>
      </c>
      <c r="AR208" s="164" t="s">
        <v>314</v>
      </c>
      <c r="AT208" s="164" t="s">
        <v>280</v>
      </c>
      <c r="AU208" s="164" t="s">
        <v>86</v>
      </c>
      <c r="AY208" s="13" t="s">
        <v>182</v>
      </c>
      <c r="BE208" s="165">
        <f t="shared" si="44"/>
        <v>0</v>
      </c>
      <c r="BF208" s="165">
        <f t="shared" si="45"/>
        <v>0</v>
      </c>
      <c r="BG208" s="165">
        <f t="shared" si="46"/>
        <v>0</v>
      </c>
      <c r="BH208" s="165">
        <f t="shared" si="47"/>
        <v>0</v>
      </c>
      <c r="BI208" s="165">
        <f t="shared" si="48"/>
        <v>0</v>
      </c>
      <c r="BJ208" s="13" t="s">
        <v>86</v>
      </c>
      <c r="BK208" s="165">
        <f t="shared" si="49"/>
        <v>0</v>
      </c>
      <c r="BL208" s="13" t="s">
        <v>248</v>
      </c>
      <c r="BM208" s="164" t="s">
        <v>2569</v>
      </c>
    </row>
    <row r="209" spans="2:65" s="1" customFormat="1" ht="24" customHeight="1">
      <c r="B209" s="152"/>
      <c r="C209" s="153" t="s">
        <v>441</v>
      </c>
      <c r="D209" s="153" t="s">
        <v>184</v>
      </c>
      <c r="E209" s="154" t="s">
        <v>952</v>
      </c>
      <c r="F209" s="155" t="s">
        <v>953</v>
      </c>
      <c r="G209" s="156" t="s">
        <v>312</v>
      </c>
      <c r="H209" s="157">
        <v>23.14</v>
      </c>
      <c r="I209" s="158"/>
      <c r="J209" s="159">
        <f t="shared" si="40"/>
        <v>0</v>
      </c>
      <c r="K209" s="155" t="s">
        <v>188</v>
      </c>
      <c r="L209" s="28"/>
      <c r="M209" s="160" t="s">
        <v>1</v>
      </c>
      <c r="N209" s="161" t="s">
        <v>40</v>
      </c>
      <c r="O209" s="51"/>
      <c r="P209" s="162">
        <f t="shared" si="41"/>
        <v>0</v>
      </c>
      <c r="Q209" s="162">
        <v>4.2000000000000002E-4</v>
      </c>
      <c r="R209" s="162">
        <f t="shared" si="42"/>
        <v>9.7188000000000014E-3</v>
      </c>
      <c r="S209" s="162">
        <v>0</v>
      </c>
      <c r="T209" s="163">
        <f t="shared" si="43"/>
        <v>0</v>
      </c>
      <c r="AR209" s="164" t="s">
        <v>248</v>
      </c>
      <c r="AT209" s="164" t="s">
        <v>184</v>
      </c>
      <c r="AU209" s="164" t="s">
        <v>86</v>
      </c>
      <c r="AY209" s="13" t="s">
        <v>182</v>
      </c>
      <c r="BE209" s="165">
        <f t="shared" si="44"/>
        <v>0</v>
      </c>
      <c r="BF209" s="165">
        <f t="shared" si="45"/>
        <v>0</v>
      </c>
      <c r="BG209" s="165">
        <f t="shared" si="46"/>
        <v>0</v>
      </c>
      <c r="BH209" s="165">
        <f t="shared" si="47"/>
        <v>0</v>
      </c>
      <c r="BI209" s="165">
        <f t="shared" si="48"/>
        <v>0</v>
      </c>
      <c r="BJ209" s="13" t="s">
        <v>86</v>
      </c>
      <c r="BK209" s="165">
        <f t="shared" si="49"/>
        <v>0</v>
      </c>
      <c r="BL209" s="13" t="s">
        <v>248</v>
      </c>
      <c r="BM209" s="164" t="s">
        <v>954</v>
      </c>
    </row>
    <row r="210" spans="2:65" s="1" customFormat="1" ht="24" customHeight="1">
      <c r="B210" s="152"/>
      <c r="C210" s="166" t="s">
        <v>445</v>
      </c>
      <c r="D210" s="166" t="s">
        <v>280</v>
      </c>
      <c r="E210" s="167" t="s">
        <v>2570</v>
      </c>
      <c r="F210" s="168" t="s">
        <v>2571</v>
      </c>
      <c r="G210" s="169" t="s">
        <v>246</v>
      </c>
      <c r="H210" s="170">
        <v>1</v>
      </c>
      <c r="I210" s="171"/>
      <c r="J210" s="172">
        <f t="shared" si="40"/>
        <v>0</v>
      </c>
      <c r="K210" s="168" t="s">
        <v>188</v>
      </c>
      <c r="L210" s="173"/>
      <c r="M210" s="174" t="s">
        <v>1</v>
      </c>
      <c r="N210" s="175" t="s">
        <v>40</v>
      </c>
      <c r="O210" s="51"/>
      <c r="P210" s="162">
        <f t="shared" si="41"/>
        <v>0</v>
      </c>
      <c r="Q210" s="162">
        <v>1.4999999999999999E-2</v>
      </c>
      <c r="R210" s="162">
        <f t="shared" si="42"/>
        <v>1.4999999999999999E-2</v>
      </c>
      <c r="S210" s="162">
        <v>0</v>
      </c>
      <c r="T210" s="163">
        <f t="shared" si="43"/>
        <v>0</v>
      </c>
      <c r="AR210" s="164" t="s">
        <v>314</v>
      </c>
      <c r="AT210" s="164" t="s">
        <v>280</v>
      </c>
      <c r="AU210" s="164" t="s">
        <v>86</v>
      </c>
      <c r="AY210" s="13" t="s">
        <v>182</v>
      </c>
      <c r="BE210" s="165">
        <f t="shared" si="44"/>
        <v>0</v>
      </c>
      <c r="BF210" s="165">
        <f t="shared" si="45"/>
        <v>0</v>
      </c>
      <c r="BG210" s="165">
        <f t="shared" si="46"/>
        <v>0</v>
      </c>
      <c r="BH210" s="165">
        <f t="shared" si="47"/>
        <v>0</v>
      </c>
      <c r="BI210" s="165">
        <f t="shared" si="48"/>
        <v>0</v>
      </c>
      <c r="BJ210" s="13" t="s">
        <v>86</v>
      </c>
      <c r="BK210" s="165">
        <f t="shared" si="49"/>
        <v>0</v>
      </c>
      <c r="BL210" s="13" t="s">
        <v>248</v>
      </c>
      <c r="BM210" s="164" t="s">
        <v>2572</v>
      </c>
    </row>
    <row r="211" spans="2:65" s="1" customFormat="1" ht="24" customHeight="1">
      <c r="B211" s="152"/>
      <c r="C211" s="166" t="s">
        <v>449</v>
      </c>
      <c r="D211" s="166" t="s">
        <v>280</v>
      </c>
      <c r="E211" s="167" t="s">
        <v>2573</v>
      </c>
      <c r="F211" s="168" t="s">
        <v>2574</v>
      </c>
      <c r="G211" s="169" t="s">
        <v>246</v>
      </c>
      <c r="H211" s="170">
        <v>1</v>
      </c>
      <c r="I211" s="171"/>
      <c r="J211" s="172">
        <f t="shared" si="4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41"/>
        <v>0</v>
      </c>
      <c r="Q211" s="162">
        <v>1.4999999999999999E-2</v>
      </c>
      <c r="R211" s="162">
        <f t="shared" si="42"/>
        <v>1.4999999999999999E-2</v>
      </c>
      <c r="S211" s="162">
        <v>0</v>
      </c>
      <c r="T211" s="163">
        <f t="shared" si="43"/>
        <v>0</v>
      </c>
      <c r="AR211" s="164" t="s">
        <v>314</v>
      </c>
      <c r="AT211" s="164" t="s">
        <v>280</v>
      </c>
      <c r="AU211" s="164" t="s">
        <v>86</v>
      </c>
      <c r="AY211" s="13" t="s">
        <v>182</v>
      </c>
      <c r="BE211" s="165">
        <f t="shared" si="44"/>
        <v>0</v>
      </c>
      <c r="BF211" s="165">
        <f t="shared" si="45"/>
        <v>0</v>
      </c>
      <c r="BG211" s="165">
        <f t="shared" si="46"/>
        <v>0</v>
      </c>
      <c r="BH211" s="165">
        <f t="shared" si="47"/>
        <v>0</v>
      </c>
      <c r="BI211" s="165">
        <f t="shared" si="48"/>
        <v>0</v>
      </c>
      <c r="BJ211" s="13" t="s">
        <v>86</v>
      </c>
      <c r="BK211" s="165">
        <f t="shared" si="49"/>
        <v>0</v>
      </c>
      <c r="BL211" s="13" t="s">
        <v>248</v>
      </c>
      <c r="BM211" s="164" t="s">
        <v>2575</v>
      </c>
    </row>
    <row r="212" spans="2:65" s="1" customFormat="1" ht="24" customHeight="1">
      <c r="B212" s="152"/>
      <c r="C212" s="166" t="s">
        <v>453</v>
      </c>
      <c r="D212" s="166" t="s">
        <v>280</v>
      </c>
      <c r="E212" s="167" t="s">
        <v>2576</v>
      </c>
      <c r="F212" s="168" t="s">
        <v>2577</v>
      </c>
      <c r="G212" s="169" t="s">
        <v>246</v>
      </c>
      <c r="H212" s="170">
        <v>1</v>
      </c>
      <c r="I212" s="171"/>
      <c r="J212" s="172">
        <f t="shared" si="4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41"/>
        <v>0</v>
      </c>
      <c r="Q212" s="162">
        <v>1.4999999999999999E-2</v>
      </c>
      <c r="R212" s="162">
        <f t="shared" si="42"/>
        <v>1.4999999999999999E-2</v>
      </c>
      <c r="S212" s="162">
        <v>0</v>
      </c>
      <c r="T212" s="163">
        <f t="shared" si="43"/>
        <v>0</v>
      </c>
      <c r="AR212" s="164" t="s">
        <v>314</v>
      </c>
      <c r="AT212" s="164" t="s">
        <v>280</v>
      </c>
      <c r="AU212" s="164" t="s">
        <v>86</v>
      </c>
      <c r="AY212" s="13" t="s">
        <v>182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3" t="s">
        <v>86</v>
      </c>
      <c r="BK212" s="165">
        <f t="shared" si="49"/>
        <v>0</v>
      </c>
      <c r="BL212" s="13" t="s">
        <v>248</v>
      </c>
      <c r="BM212" s="164" t="s">
        <v>2578</v>
      </c>
    </row>
    <row r="213" spans="2:65" s="1" customFormat="1" ht="24" customHeight="1">
      <c r="B213" s="152"/>
      <c r="C213" s="153" t="s">
        <v>457</v>
      </c>
      <c r="D213" s="153" t="s">
        <v>184</v>
      </c>
      <c r="E213" s="154" t="s">
        <v>2579</v>
      </c>
      <c r="F213" s="155" t="s">
        <v>2580</v>
      </c>
      <c r="G213" s="156" t="s">
        <v>246</v>
      </c>
      <c r="H213" s="157">
        <v>5</v>
      </c>
      <c r="I213" s="158"/>
      <c r="J213" s="159">
        <f t="shared" si="40"/>
        <v>0</v>
      </c>
      <c r="K213" s="155" t="s">
        <v>188</v>
      </c>
      <c r="L213" s="28"/>
      <c r="M213" s="160" t="s">
        <v>1</v>
      </c>
      <c r="N213" s="161" t="s">
        <v>40</v>
      </c>
      <c r="O213" s="51"/>
      <c r="P213" s="162">
        <f t="shared" si="41"/>
        <v>0</v>
      </c>
      <c r="Q213" s="162">
        <v>2.5000000000000001E-4</v>
      </c>
      <c r="R213" s="162">
        <f t="shared" si="42"/>
        <v>1.25E-3</v>
      </c>
      <c r="S213" s="162">
        <v>0</v>
      </c>
      <c r="T213" s="163">
        <f t="shared" si="43"/>
        <v>0</v>
      </c>
      <c r="AR213" s="164" t="s">
        <v>248</v>
      </c>
      <c r="AT213" s="164" t="s">
        <v>184</v>
      </c>
      <c r="AU213" s="164" t="s">
        <v>86</v>
      </c>
      <c r="AY213" s="13" t="s">
        <v>182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3" t="s">
        <v>86</v>
      </c>
      <c r="BK213" s="165">
        <f t="shared" si="49"/>
        <v>0</v>
      </c>
      <c r="BL213" s="13" t="s">
        <v>248</v>
      </c>
      <c r="BM213" s="164" t="s">
        <v>2581</v>
      </c>
    </row>
    <row r="214" spans="2:65" s="1" customFormat="1" ht="24" customHeight="1">
      <c r="B214" s="152"/>
      <c r="C214" s="153" t="s">
        <v>461</v>
      </c>
      <c r="D214" s="153" t="s">
        <v>184</v>
      </c>
      <c r="E214" s="154" t="s">
        <v>1013</v>
      </c>
      <c r="F214" s="155" t="s">
        <v>1014</v>
      </c>
      <c r="G214" s="156" t="s">
        <v>246</v>
      </c>
      <c r="H214" s="157">
        <v>44</v>
      </c>
      <c r="I214" s="158"/>
      <c r="J214" s="159">
        <f t="shared" si="40"/>
        <v>0</v>
      </c>
      <c r="K214" s="155" t="s">
        <v>188</v>
      </c>
      <c r="L214" s="28"/>
      <c r="M214" s="160" t="s">
        <v>1</v>
      </c>
      <c r="N214" s="161" t="s">
        <v>40</v>
      </c>
      <c r="O214" s="51"/>
      <c r="P214" s="162">
        <f t="shared" si="41"/>
        <v>0</v>
      </c>
      <c r="Q214" s="162">
        <v>2.5999999999999998E-4</v>
      </c>
      <c r="R214" s="162">
        <f t="shared" si="42"/>
        <v>1.1439999999999999E-2</v>
      </c>
      <c r="S214" s="162">
        <v>0</v>
      </c>
      <c r="T214" s="163">
        <f t="shared" si="43"/>
        <v>0</v>
      </c>
      <c r="AR214" s="164" t="s">
        <v>248</v>
      </c>
      <c r="AT214" s="164" t="s">
        <v>184</v>
      </c>
      <c r="AU214" s="164" t="s">
        <v>86</v>
      </c>
      <c r="AY214" s="13" t="s">
        <v>182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3" t="s">
        <v>86</v>
      </c>
      <c r="BK214" s="165">
        <f t="shared" si="49"/>
        <v>0</v>
      </c>
      <c r="BL214" s="13" t="s">
        <v>248</v>
      </c>
      <c r="BM214" s="164" t="s">
        <v>1015</v>
      </c>
    </row>
    <row r="215" spans="2:65" s="1" customFormat="1" ht="24" customHeight="1">
      <c r="B215" s="152"/>
      <c r="C215" s="153" t="s">
        <v>465</v>
      </c>
      <c r="D215" s="153" t="s">
        <v>184</v>
      </c>
      <c r="E215" s="154" t="s">
        <v>2582</v>
      </c>
      <c r="F215" s="155" t="s">
        <v>2583</v>
      </c>
      <c r="G215" s="156" t="s">
        <v>246</v>
      </c>
      <c r="H215" s="157">
        <v>1</v>
      </c>
      <c r="I215" s="158"/>
      <c r="J215" s="159">
        <f t="shared" si="40"/>
        <v>0</v>
      </c>
      <c r="K215" s="155" t="s">
        <v>188</v>
      </c>
      <c r="L215" s="28"/>
      <c r="M215" s="160" t="s">
        <v>1</v>
      </c>
      <c r="N215" s="161" t="s">
        <v>40</v>
      </c>
      <c r="O215" s="51"/>
      <c r="P215" s="162">
        <f t="shared" si="41"/>
        <v>0</v>
      </c>
      <c r="Q215" s="162">
        <v>3.2000000000000003E-4</v>
      </c>
      <c r="R215" s="162">
        <f t="shared" si="42"/>
        <v>3.2000000000000003E-4</v>
      </c>
      <c r="S215" s="162">
        <v>0</v>
      </c>
      <c r="T215" s="163">
        <f t="shared" si="43"/>
        <v>0</v>
      </c>
      <c r="AR215" s="164" t="s">
        <v>248</v>
      </c>
      <c r="AT215" s="164" t="s">
        <v>184</v>
      </c>
      <c r="AU215" s="164" t="s">
        <v>86</v>
      </c>
      <c r="AY215" s="13" t="s">
        <v>182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3" t="s">
        <v>86</v>
      </c>
      <c r="BK215" s="165">
        <f t="shared" si="49"/>
        <v>0</v>
      </c>
      <c r="BL215" s="13" t="s">
        <v>248</v>
      </c>
      <c r="BM215" s="164" t="s">
        <v>2584</v>
      </c>
    </row>
    <row r="216" spans="2:65" s="1" customFormat="1" ht="24" customHeight="1">
      <c r="B216" s="152"/>
      <c r="C216" s="166" t="s">
        <v>469</v>
      </c>
      <c r="D216" s="166" t="s">
        <v>280</v>
      </c>
      <c r="E216" s="167" t="s">
        <v>1017</v>
      </c>
      <c r="F216" s="168" t="s">
        <v>1018</v>
      </c>
      <c r="G216" s="169" t="s">
        <v>312</v>
      </c>
      <c r="H216" s="170">
        <v>65.03</v>
      </c>
      <c r="I216" s="171"/>
      <c r="J216" s="172">
        <f t="shared" si="40"/>
        <v>0</v>
      </c>
      <c r="K216" s="168" t="s">
        <v>188</v>
      </c>
      <c r="L216" s="173"/>
      <c r="M216" s="174" t="s">
        <v>1</v>
      </c>
      <c r="N216" s="175" t="s">
        <v>40</v>
      </c>
      <c r="O216" s="51"/>
      <c r="P216" s="162">
        <f t="shared" si="41"/>
        <v>0</v>
      </c>
      <c r="Q216" s="162">
        <v>1.14E-3</v>
      </c>
      <c r="R216" s="162">
        <f t="shared" si="42"/>
        <v>7.4134199999999997E-2</v>
      </c>
      <c r="S216" s="162">
        <v>0</v>
      </c>
      <c r="T216" s="163">
        <f t="shared" si="43"/>
        <v>0</v>
      </c>
      <c r="AR216" s="164" t="s">
        <v>314</v>
      </c>
      <c r="AT216" s="164" t="s">
        <v>280</v>
      </c>
      <c r="AU216" s="164" t="s">
        <v>86</v>
      </c>
      <c r="AY216" s="13" t="s">
        <v>182</v>
      </c>
      <c r="BE216" s="165">
        <f t="shared" si="44"/>
        <v>0</v>
      </c>
      <c r="BF216" s="165">
        <f t="shared" si="45"/>
        <v>0</v>
      </c>
      <c r="BG216" s="165">
        <f t="shared" si="46"/>
        <v>0</v>
      </c>
      <c r="BH216" s="165">
        <f t="shared" si="47"/>
        <v>0</v>
      </c>
      <c r="BI216" s="165">
        <f t="shared" si="48"/>
        <v>0</v>
      </c>
      <c r="BJ216" s="13" t="s">
        <v>86</v>
      </c>
      <c r="BK216" s="165">
        <f t="shared" si="49"/>
        <v>0</v>
      </c>
      <c r="BL216" s="13" t="s">
        <v>248</v>
      </c>
      <c r="BM216" s="164" t="s">
        <v>1019</v>
      </c>
    </row>
    <row r="217" spans="2:65" s="1" customFormat="1" ht="16.5" customHeight="1">
      <c r="B217" s="152"/>
      <c r="C217" s="166" t="s">
        <v>473</v>
      </c>
      <c r="D217" s="166" t="s">
        <v>280</v>
      </c>
      <c r="E217" s="167" t="s">
        <v>1021</v>
      </c>
      <c r="F217" s="168" t="s">
        <v>1022</v>
      </c>
      <c r="G217" s="169" t="s">
        <v>246</v>
      </c>
      <c r="H217" s="170">
        <v>50</v>
      </c>
      <c r="I217" s="171"/>
      <c r="J217" s="172">
        <f t="shared" si="40"/>
        <v>0</v>
      </c>
      <c r="K217" s="168" t="s">
        <v>188</v>
      </c>
      <c r="L217" s="173"/>
      <c r="M217" s="174" t="s">
        <v>1</v>
      </c>
      <c r="N217" s="175" t="s">
        <v>40</v>
      </c>
      <c r="O217" s="51"/>
      <c r="P217" s="162">
        <f t="shared" si="41"/>
        <v>0</v>
      </c>
      <c r="Q217" s="162">
        <v>1E-4</v>
      </c>
      <c r="R217" s="162">
        <f t="shared" si="42"/>
        <v>5.0000000000000001E-3</v>
      </c>
      <c r="S217" s="162">
        <v>0</v>
      </c>
      <c r="T217" s="163">
        <f t="shared" si="43"/>
        <v>0</v>
      </c>
      <c r="AR217" s="164" t="s">
        <v>314</v>
      </c>
      <c r="AT217" s="164" t="s">
        <v>280</v>
      </c>
      <c r="AU217" s="164" t="s">
        <v>86</v>
      </c>
      <c r="AY217" s="13" t="s">
        <v>182</v>
      </c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3" t="s">
        <v>86</v>
      </c>
      <c r="BK217" s="165">
        <f t="shared" si="49"/>
        <v>0</v>
      </c>
      <c r="BL217" s="13" t="s">
        <v>248</v>
      </c>
      <c r="BM217" s="164" t="s">
        <v>1023</v>
      </c>
    </row>
    <row r="218" spans="2:65" s="1" customFormat="1" ht="24" customHeight="1">
      <c r="B218" s="152"/>
      <c r="C218" s="153" t="s">
        <v>477</v>
      </c>
      <c r="D218" s="153" t="s">
        <v>184</v>
      </c>
      <c r="E218" s="154" t="s">
        <v>2585</v>
      </c>
      <c r="F218" s="155" t="s">
        <v>2586</v>
      </c>
      <c r="G218" s="156" t="s">
        <v>246</v>
      </c>
      <c r="H218" s="157">
        <v>51</v>
      </c>
      <c r="I218" s="158"/>
      <c r="J218" s="159">
        <f t="shared" si="40"/>
        <v>0</v>
      </c>
      <c r="K218" s="155" t="s">
        <v>188</v>
      </c>
      <c r="L218" s="28"/>
      <c r="M218" s="160" t="s">
        <v>1</v>
      </c>
      <c r="N218" s="161" t="s">
        <v>40</v>
      </c>
      <c r="O218" s="51"/>
      <c r="P218" s="162">
        <f t="shared" si="41"/>
        <v>0</v>
      </c>
      <c r="Q218" s="162">
        <v>0</v>
      </c>
      <c r="R218" s="162">
        <f t="shared" si="42"/>
        <v>0</v>
      </c>
      <c r="S218" s="162">
        <v>3.0000000000000001E-3</v>
      </c>
      <c r="T218" s="163">
        <f t="shared" si="43"/>
        <v>0.153</v>
      </c>
      <c r="AR218" s="164" t="s">
        <v>248</v>
      </c>
      <c r="AT218" s="164" t="s">
        <v>184</v>
      </c>
      <c r="AU218" s="164" t="s">
        <v>86</v>
      </c>
      <c r="AY218" s="13" t="s">
        <v>182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3" t="s">
        <v>86</v>
      </c>
      <c r="BK218" s="165">
        <f t="shared" si="49"/>
        <v>0</v>
      </c>
      <c r="BL218" s="13" t="s">
        <v>248</v>
      </c>
      <c r="BM218" s="164" t="s">
        <v>2587</v>
      </c>
    </row>
    <row r="219" spans="2:65" s="1" customFormat="1" ht="24" customHeight="1">
      <c r="B219" s="152"/>
      <c r="C219" s="153" t="s">
        <v>481</v>
      </c>
      <c r="D219" s="153" t="s">
        <v>184</v>
      </c>
      <c r="E219" s="154" t="s">
        <v>2588</v>
      </c>
      <c r="F219" s="155" t="s">
        <v>2589</v>
      </c>
      <c r="G219" s="156" t="s">
        <v>246</v>
      </c>
      <c r="H219" s="157">
        <v>1</v>
      </c>
      <c r="I219" s="158"/>
      <c r="J219" s="159">
        <f t="shared" si="40"/>
        <v>0</v>
      </c>
      <c r="K219" s="155" t="s">
        <v>188</v>
      </c>
      <c r="L219" s="28"/>
      <c r="M219" s="160" t="s">
        <v>1</v>
      </c>
      <c r="N219" s="161" t="s">
        <v>40</v>
      </c>
      <c r="O219" s="51"/>
      <c r="P219" s="162">
        <f t="shared" si="41"/>
        <v>0</v>
      </c>
      <c r="Q219" s="162">
        <v>0</v>
      </c>
      <c r="R219" s="162">
        <f t="shared" si="42"/>
        <v>0</v>
      </c>
      <c r="S219" s="162">
        <v>6.0000000000000001E-3</v>
      </c>
      <c r="T219" s="163">
        <f t="shared" si="43"/>
        <v>6.0000000000000001E-3</v>
      </c>
      <c r="AR219" s="164" t="s">
        <v>248</v>
      </c>
      <c r="AT219" s="164" t="s">
        <v>184</v>
      </c>
      <c r="AU219" s="164" t="s">
        <v>86</v>
      </c>
      <c r="AY219" s="13" t="s">
        <v>182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3" t="s">
        <v>86</v>
      </c>
      <c r="BK219" s="165">
        <f t="shared" si="49"/>
        <v>0</v>
      </c>
      <c r="BL219" s="13" t="s">
        <v>248</v>
      </c>
      <c r="BM219" s="164" t="s">
        <v>2590</v>
      </c>
    </row>
    <row r="220" spans="2:65" s="1" customFormat="1" ht="24" customHeight="1">
      <c r="B220" s="152"/>
      <c r="C220" s="153" t="s">
        <v>485</v>
      </c>
      <c r="D220" s="153" t="s">
        <v>184</v>
      </c>
      <c r="E220" s="154" t="s">
        <v>1025</v>
      </c>
      <c r="F220" s="155" t="s">
        <v>1026</v>
      </c>
      <c r="G220" s="156" t="s">
        <v>196</v>
      </c>
      <c r="H220" s="157">
        <v>1.7090000000000001</v>
      </c>
      <c r="I220" s="158"/>
      <c r="J220" s="159">
        <f t="shared" si="40"/>
        <v>0</v>
      </c>
      <c r="K220" s="155" t="s">
        <v>188</v>
      </c>
      <c r="L220" s="28"/>
      <c r="M220" s="160" t="s">
        <v>1</v>
      </c>
      <c r="N220" s="161" t="s">
        <v>40</v>
      </c>
      <c r="O220" s="51"/>
      <c r="P220" s="162">
        <f t="shared" si="41"/>
        <v>0</v>
      </c>
      <c r="Q220" s="162">
        <v>0</v>
      </c>
      <c r="R220" s="162">
        <f t="shared" si="42"/>
        <v>0</v>
      </c>
      <c r="S220" s="162">
        <v>0</v>
      </c>
      <c r="T220" s="163">
        <f t="shared" si="43"/>
        <v>0</v>
      </c>
      <c r="AR220" s="164" t="s">
        <v>248</v>
      </c>
      <c r="AT220" s="164" t="s">
        <v>184</v>
      </c>
      <c r="AU220" s="164" t="s">
        <v>86</v>
      </c>
      <c r="AY220" s="13" t="s">
        <v>182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3" t="s">
        <v>86</v>
      </c>
      <c r="BK220" s="165">
        <f t="shared" si="49"/>
        <v>0</v>
      </c>
      <c r="BL220" s="13" t="s">
        <v>248</v>
      </c>
      <c r="BM220" s="164" t="s">
        <v>1027</v>
      </c>
    </row>
    <row r="221" spans="2:65" s="11" customFormat="1" ht="22.95" customHeight="1">
      <c r="B221" s="139"/>
      <c r="D221" s="140" t="s">
        <v>73</v>
      </c>
      <c r="E221" s="150" t="s">
        <v>1028</v>
      </c>
      <c r="F221" s="150" t="s">
        <v>1029</v>
      </c>
      <c r="I221" s="142"/>
      <c r="J221" s="151">
        <f>BK221</f>
        <v>0</v>
      </c>
      <c r="L221" s="139"/>
      <c r="M221" s="144"/>
      <c r="N221" s="145"/>
      <c r="O221" s="145"/>
      <c r="P221" s="146">
        <f>SUM(P222:P224)</f>
        <v>0</v>
      </c>
      <c r="Q221" s="145"/>
      <c r="R221" s="146">
        <f>SUM(R222:R224)</f>
        <v>1.66635</v>
      </c>
      <c r="S221" s="145"/>
      <c r="T221" s="147">
        <f>SUM(T222:T224)</f>
        <v>0</v>
      </c>
      <c r="AR221" s="140" t="s">
        <v>86</v>
      </c>
      <c r="AT221" s="148" t="s">
        <v>73</v>
      </c>
      <c r="AU221" s="148" t="s">
        <v>81</v>
      </c>
      <c r="AY221" s="140" t="s">
        <v>182</v>
      </c>
      <c r="BK221" s="149">
        <f>SUM(BK222:BK224)</f>
        <v>0</v>
      </c>
    </row>
    <row r="222" spans="2:65" s="1" customFormat="1" ht="24" customHeight="1">
      <c r="B222" s="152"/>
      <c r="C222" s="153" t="s">
        <v>489</v>
      </c>
      <c r="D222" s="153" t="s">
        <v>184</v>
      </c>
      <c r="E222" s="154" t="s">
        <v>2591</v>
      </c>
      <c r="F222" s="155" t="s">
        <v>2592</v>
      </c>
      <c r="G222" s="156" t="s">
        <v>283</v>
      </c>
      <c r="H222" s="157">
        <v>1587</v>
      </c>
      <c r="I222" s="158"/>
      <c r="J222" s="159">
        <f>ROUND(I222*H222,2)</f>
        <v>0</v>
      </c>
      <c r="K222" s="155" t="s">
        <v>188</v>
      </c>
      <c r="L222" s="28"/>
      <c r="M222" s="160" t="s">
        <v>1</v>
      </c>
      <c r="N222" s="161" t="s">
        <v>40</v>
      </c>
      <c r="O222" s="51"/>
      <c r="P222" s="162">
        <f>O222*H222</f>
        <v>0</v>
      </c>
      <c r="Q222" s="162">
        <v>5.0000000000000002E-5</v>
      </c>
      <c r="R222" s="162">
        <f>Q222*H222</f>
        <v>7.9350000000000004E-2</v>
      </c>
      <c r="S222" s="162">
        <v>0</v>
      </c>
      <c r="T222" s="163">
        <f>S222*H222</f>
        <v>0</v>
      </c>
      <c r="AR222" s="164" t="s">
        <v>248</v>
      </c>
      <c r="AT222" s="164" t="s">
        <v>184</v>
      </c>
      <c r="AU222" s="164" t="s">
        <v>86</v>
      </c>
      <c r="AY222" s="13" t="s">
        <v>182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3" t="s">
        <v>86</v>
      </c>
      <c r="BK222" s="165">
        <f>ROUND(I222*H222,2)</f>
        <v>0</v>
      </c>
      <c r="BL222" s="13" t="s">
        <v>248</v>
      </c>
      <c r="BM222" s="164" t="s">
        <v>2593</v>
      </c>
    </row>
    <row r="223" spans="2:65" s="1" customFormat="1" ht="24" customHeight="1">
      <c r="B223" s="152"/>
      <c r="C223" s="166" t="s">
        <v>493</v>
      </c>
      <c r="D223" s="166" t="s">
        <v>280</v>
      </c>
      <c r="E223" s="167" t="s">
        <v>2594</v>
      </c>
      <c r="F223" s="168" t="s">
        <v>2595</v>
      </c>
      <c r="G223" s="169" t="s">
        <v>196</v>
      </c>
      <c r="H223" s="170">
        <v>1.587</v>
      </c>
      <c r="I223" s="171"/>
      <c r="J223" s="172">
        <f>ROUND(I223*H223,2)</f>
        <v>0</v>
      </c>
      <c r="K223" s="168" t="s">
        <v>188</v>
      </c>
      <c r="L223" s="173"/>
      <c r="M223" s="174" t="s">
        <v>1</v>
      </c>
      <c r="N223" s="175" t="s">
        <v>40</v>
      </c>
      <c r="O223" s="51"/>
      <c r="P223" s="162">
        <f>O223*H223</f>
        <v>0</v>
      </c>
      <c r="Q223" s="162">
        <v>1</v>
      </c>
      <c r="R223" s="162">
        <f>Q223*H223</f>
        <v>1.587</v>
      </c>
      <c r="S223" s="162">
        <v>0</v>
      </c>
      <c r="T223" s="163">
        <f>S223*H223</f>
        <v>0</v>
      </c>
      <c r="AR223" s="164" t="s">
        <v>314</v>
      </c>
      <c r="AT223" s="164" t="s">
        <v>280</v>
      </c>
      <c r="AU223" s="164" t="s">
        <v>86</v>
      </c>
      <c r="AY223" s="13" t="s">
        <v>182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3" t="s">
        <v>86</v>
      </c>
      <c r="BK223" s="165">
        <f>ROUND(I223*H223,2)</f>
        <v>0</v>
      </c>
      <c r="BL223" s="13" t="s">
        <v>248</v>
      </c>
      <c r="BM223" s="164" t="s">
        <v>2596</v>
      </c>
    </row>
    <row r="224" spans="2:65" s="1" customFormat="1" ht="24" customHeight="1">
      <c r="B224" s="152"/>
      <c r="C224" s="153" t="s">
        <v>497</v>
      </c>
      <c r="D224" s="153" t="s">
        <v>184</v>
      </c>
      <c r="E224" s="154" t="s">
        <v>1047</v>
      </c>
      <c r="F224" s="155" t="s">
        <v>1048</v>
      </c>
      <c r="G224" s="156" t="s">
        <v>196</v>
      </c>
      <c r="H224" s="157">
        <v>1.6659999999999999</v>
      </c>
      <c r="I224" s="158"/>
      <c r="J224" s="159">
        <f>ROUND(I224*H224,2)</f>
        <v>0</v>
      </c>
      <c r="K224" s="155" t="s">
        <v>188</v>
      </c>
      <c r="L224" s="28"/>
      <c r="M224" s="160" t="s">
        <v>1</v>
      </c>
      <c r="N224" s="161" t="s">
        <v>40</v>
      </c>
      <c r="O224" s="51"/>
      <c r="P224" s="162">
        <f>O224*H224</f>
        <v>0</v>
      </c>
      <c r="Q224" s="162">
        <v>0</v>
      </c>
      <c r="R224" s="162">
        <f>Q224*H224</f>
        <v>0</v>
      </c>
      <c r="S224" s="162">
        <v>0</v>
      </c>
      <c r="T224" s="163">
        <f>S224*H224</f>
        <v>0</v>
      </c>
      <c r="AR224" s="164" t="s">
        <v>248</v>
      </c>
      <c r="AT224" s="164" t="s">
        <v>184</v>
      </c>
      <c r="AU224" s="164" t="s">
        <v>86</v>
      </c>
      <c r="AY224" s="13" t="s">
        <v>182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3" t="s">
        <v>86</v>
      </c>
      <c r="BK224" s="165">
        <f>ROUND(I224*H224,2)</f>
        <v>0</v>
      </c>
      <c r="BL224" s="13" t="s">
        <v>248</v>
      </c>
      <c r="BM224" s="164" t="s">
        <v>1049</v>
      </c>
    </row>
    <row r="225" spans="2:65" s="11" customFormat="1" ht="22.95" customHeight="1">
      <c r="B225" s="139"/>
      <c r="D225" s="140" t="s">
        <v>73</v>
      </c>
      <c r="E225" s="150" t="s">
        <v>1152</v>
      </c>
      <c r="F225" s="150" t="s">
        <v>1153</v>
      </c>
      <c r="I225" s="142"/>
      <c r="J225" s="151">
        <f>BK225</f>
        <v>0</v>
      </c>
      <c r="L225" s="139"/>
      <c r="M225" s="144"/>
      <c r="N225" s="145"/>
      <c r="O225" s="145"/>
      <c r="P225" s="146">
        <f>P226</f>
        <v>0</v>
      </c>
      <c r="Q225" s="145"/>
      <c r="R225" s="146">
        <f>R226</f>
        <v>0.10135619999999999</v>
      </c>
      <c r="S225" s="145"/>
      <c r="T225" s="147">
        <f>T226</f>
        <v>0</v>
      </c>
      <c r="AR225" s="140" t="s">
        <v>86</v>
      </c>
      <c r="AT225" s="148" t="s">
        <v>73</v>
      </c>
      <c r="AU225" s="148" t="s">
        <v>81</v>
      </c>
      <c r="AY225" s="140" t="s">
        <v>182</v>
      </c>
      <c r="BK225" s="149">
        <f>BK226</f>
        <v>0</v>
      </c>
    </row>
    <row r="226" spans="2:65" s="1" customFormat="1" ht="24" customHeight="1">
      <c r="B226" s="152"/>
      <c r="C226" s="153" t="s">
        <v>501</v>
      </c>
      <c r="D226" s="153" t="s">
        <v>184</v>
      </c>
      <c r="E226" s="154" t="s">
        <v>1167</v>
      </c>
      <c r="F226" s="155" t="s">
        <v>1168</v>
      </c>
      <c r="G226" s="156" t="s">
        <v>217</v>
      </c>
      <c r="H226" s="157">
        <v>307.14</v>
      </c>
      <c r="I226" s="158"/>
      <c r="J226" s="159">
        <f>ROUND(I226*H226,2)</f>
        <v>0</v>
      </c>
      <c r="K226" s="155" t="s">
        <v>188</v>
      </c>
      <c r="L226" s="28"/>
      <c r="M226" s="176" t="s">
        <v>1</v>
      </c>
      <c r="N226" s="177" t="s">
        <v>40</v>
      </c>
      <c r="O226" s="178"/>
      <c r="P226" s="179">
        <f>O226*H226</f>
        <v>0</v>
      </c>
      <c r="Q226" s="179">
        <v>3.3E-4</v>
      </c>
      <c r="R226" s="179">
        <f>Q226*H226</f>
        <v>0.10135619999999999</v>
      </c>
      <c r="S226" s="179">
        <v>0</v>
      </c>
      <c r="T226" s="180">
        <f>S226*H226</f>
        <v>0</v>
      </c>
      <c r="AR226" s="164" t="s">
        <v>248</v>
      </c>
      <c r="AT226" s="164" t="s">
        <v>184</v>
      </c>
      <c r="AU226" s="164" t="s">
        <v>86</v>
      </c>
      <c r="AY226" s="13" t="s">
        <v>182</v>
      </c>
      <c r="BE226" s="165">
        <f>IF(N226="základná",J226,0)</f>
        <v>0</v>
      </c>
      <c r="BF226" s="165">
        <f>IF(N226="znížená",J226,0)</f>
        <v>0</v>
      </c>
      <c r="BG226" s="165">
        <f>IF(N226="zákl. prenesená",J226,0)</f>
        <v>0</v>
      </c>
      <c r="BH226" s="165">
        <f>IF(N226="zníž. prenesená",J226,0)</f>
        <v>0</v>
      </c>
      <c r="BI226" s="165">
        <f>IF(N226="nulová",J226,0)</f>
        <v>0</v>
      </c>
      <c r="BJ226" s="13" t="s">
        <v>86</v>
      </c>
      <c r="BK226" s="165">
        <f>ROUND(I226*H226,2)</f>
        <v>0</v>
      </c>
      <c r="BL226" s="13" t="s">
        <v>248</v>
      </c>
      <c r="BM226" s="164" t="s">
        <v>1169</v>
      </c>
    </row>
    <row r="227" spans="2:65" s="1" customFormat="1" ht="7.05" customHeight="1">
      <c r="B227" s="40"/>
      <c r="C227" s="41"/>
      <c r="D227" s="41"/>
      <c r="E227" s="41"/>
      <c r="F227" s="41"/>
      <c r="G227" s="41"/>
      <c r="H227" s="41"/>
      <c r="I227" s="113"/>
      <c r="J227" s="41"/>
      <c r="K227" s="41"/>
      <c r="L227" s="28"/>
    </row>
  </sheetData>
  <autoFilter ref="C135:K226" xr:uid="{00000000-0009-0000-0000-00000B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19"/>
  <sheetViews>
    <sheetView showGridLines="0" topLeftCell="A196" workbookViewId="0">
      <selection activeCell="H156" sqref="H156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132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3.2">
      <c r="B8" s="16"/>
      <c r="D8" s="23" t="s">
        <v>134</v>
      </c>
      <c r="L8" s="16"/>
    </row>
    <row r="9" spans="2:46" ht="16.5" customHeight="1">
      <c r="B9" s="16"/>
      <c r="E9" s="250" t="s">
        <v>2413</v>
      </c>
      <c r="F9" s="213"/>
      <c r="G9" s="213"/>
      <c r="H9" s="213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2" t="s">
        <v>2414</v>
      </c>
      <c r="F11" s="253"/>
      <c r="G11" s="253"/>
      <c r="H11" s="253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3" t="s">
        <v>2597</v>
      </c>
      <c r="F13" s="253"/>
      <c r="G13" s="253"/>
      <c r="H13" s="25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44322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4" t="str">
        <f>'Rekapitulácia stavby'!E14</f>
        <v>Vyplň údaj</v>
      </c>
      <c r="F22" s="226"/>
      <c r="G22" s="226"/>
      <c r="H22" s="226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0" t="s">
        <v>1</v>
      </c>
      <c r="F31" s="230"/>
      <c r="G31" s="230"/>
      <c r="H31" s="230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ROUND(J133,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ROUND((SUM(BE133:BE218)),  2)</f>
        <v>0</v>
      </c>
      <c r="I37" s="101">
        <v>0.2</v>
      </c>
      <c r="J37" s="100">
        <f>ROUND(((SUM(BE133:BE218))*I37),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ROUND((SUM(BF133:BF218)),  2)</f>
        <v>0</v>
      </c>
      <c r="I38" s="101">
        <v>0.2</v>
      </c>
      <c r="J38" s="100">
        <f>ROUND(((SUM(BF133:BF218))*I38),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ROUND((SUM(BG133:BG218)),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ROUND((SUM(BH133:BH218)),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ROUND((SUM(BI133:BI218)),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ht="16.5" customHeight="1">
      <c r="B87" s="16"/>
      <c r="E87" s="250" t="s">
        <v>2413</v>
      </c>
      <c r="F87" s="213"/>
      <c r="G87" s="213"/>
      <c r="H87" s="213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2" t="s">
        <v>2414</v>
      </c>
      <c r="F89" s="253"/>
      <c r="G89" s="253"/>
      <c r="H89" s="253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3" t="str">
        <f>E13</f>
        <v>01.03 - ÚVK</v>
      </c>
      <c r="F91" s="253"/>
      <c r="G91" s="253"/>
      <c r="H91" s="253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44322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J133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J134</f>
        <v>0</v>
      </c>
      <c r="L101" s="119"/>
    </row>
    <row r="102" spans="2:47" s="9" customFormat="1" ht="19.95" customHeight="1">
      <c r="B102" s="124"/>
      <c r="D102" s="125" t="s">
        <v>147</v>
      </c>
      <c r="E102" s="126"/>
      <c r="F102" s="126"/>
      <c r="G102" s="126"/>
      <c r="H102" s="126"/>
      <c r="I102" s="127"/>
      <c r="J102" s="128">
        <f>J135</f>
        <v>0</v>
      </c>
      <c r="L102" s="124"/>
    </row>
    <row r="103" spans="2:47" s="9" customFormat="1" ht="19.95" customHeight="1">
      <c r="B103" s="124"/>
      <c r="D103" s="125" t="s">
        <v>151</v>
      </c>
      <c r="E103" s="126"/>
      <c r="F103" s="126"/>
      <c r="G103" s="126"/>
      <c r="H103" s="126"/>
      <c r="I103" s="127"/>
      <c r="J103" s="128">
        <f>J137</f>
        <v>0</v>
      </c>
      <c r="L103" s="124"/>
    </row>
    <row r="104" spans="2:47" s="8" customFormat="1" ht="25.05" customHeight="1">
      <c r="B104" s="119"/>
      <c r="D104" s="120" t="s">
        <v>153</v>
      </c>
      <c r="E104" s="121"/>
      <c r="F104" s="121"/>
      <c r="G104" s="121"/>
      <c r="H104" s="121"/>
      <c r="I104" s="122"/>
      <c r="J104" s="123">
        <f>J146</f>
        <v>0</v>
      </c>
      <c r="L104" s="119"/>
    </row>
    <row r="105" spans="2:47" s="9" customFormat="1" ht="19.95" customHeight="1">
      <c r="B105" s="124"/>
      <c r="D105" s="125" t="s">
        <v>2258</v>
      </c>
      <c r="E105" s="126"/>
      <c r="F105" s="126"/>
      <c r="G105" s="126"/>
      <c r="H105" s="126"/>
      <c r="I105" s="127"/>
      <c r="J105" s="128">
        <f>J147</f>
        <v>0</v>
      </c>
      <c r="L105" s="124"/>
    </row>
    <row r="106" spans="2:47" s="9" customFormat="1" ht="19.95" customHeight="1">
      <c r="B106" s="124"/>
      <c r="D106" s="125" t="s">
        <v>2598</v>
      </c>
      <c r="E106" s="126"/>
      <c r="F106" s="126"/>
      <c r="G106" s="126"/>
      <c r="H106" s="126"/>
      <c r="I106" s="127"/>
      <c r="J106" s="128">
        <f>J152</f>
        <v>0</v>
      </c>
      <c r="L106" s="124"/>
    </row>
    <row r="107" spans="2:47" s="9" customFormat="1" ht="19.95" customHeight="1">
      <c r="B107" s="124"/>
      <c r="D107" s="125" t="s">
        <v>2259</v>
      </c>
      <c r="E107" s="126"/>
      <c r="F107" s="126"/>
      <c r="G107" s="126"/>
      <c r="H107" s="126"/>
      <c r="I107" s="127"/>
      <c r="J107" s="128">
        <f>J157</f>
        <v>0</v>
      </c>
      <c r="L107" s="124"/>
    </row>
    <row r="108" spans="2:47" s="9" customFormat="1" ht="19.95" customHeight="1">
      <c r="B108" s="124"/>
      <c r="D108" s="125" t="s">
        <v>2260</v>
      </c>
      <c r="E108" s="126"/>
      <c r="F108" s="126"/>
      <c r="G108" s="126"/>
      <c r="H108" s="126"/>
      <c r="I108" s="127"/>
      <c r="J108" s="128">
        <f>J167</f>
        <v>0</v>
      </c>
      <c r="L108" s="124"/>
    </row>
    <row r="109" spans="2:47" s="9" customFormat="1" ht="19.95" customHeight="1">
      <c r="B109" s="124"/>
      <c r="D109" s="125" t="s">
        <v>2599</v>
      </c>
      <c r="E109" s="126"/>
      <c r="F109" s="126"/>
      <c r="G109" s="126"/>
      <c r="H109" s="126"/>
      <c r="I109" s="127"/>
      <c r="J109" s="128">
        <f>J186</f>
        <v>0</v>
      </c>
      <c r="L109" s="124"/>
    </row>
    <row r="110" spans="2:47" s="1" customFormat="1" ht="21.75" customHeight="1">
      <c r="B110" s="28"/>
      <c r="I110" s="93"/>
      <c r="L110" s="28"/>
    </row>
    <row r="111" spans="2:47" s="1" customFormat="1" ht="7.05" customHeight="1">
      <c r="B111" s="40"/>
      <c r="C111" s="41"/>
      <c r="D111" s="41"/>
      <c r="E111" s="41"/>
      <c r="F111" s="41"/>
      <c r="G111" s="41"/>
      <c r="H111" s="41"/>
      <c r="I111" s="113"/>
      <c r="J111" s="41"/>
      <c r="K111" s="41"/>
      <c r="L111" s="28"/>
    </row>
    <row r="115" spans="2:12" s="1" customFormat="1" ht="7.05" customHeight="1">
      <c r="B115" s="42"/>
      <c r="C115" s="43"/>
      <c r="D115" s="43"/>
      <c r="E115" s="43"/>
      <c r="F115" s="43"/>
      <c r="G115" s="43"/>
      <c r="H115" s="43"/>
      <c r="I115" s="114"/>
      <c r="J115" s="43"/>
      <c r="K115" s="43"/>
      <c r="L115" s="28"/>
    </row>
    <row r="116" spans="2:12" s="1" customFormat="1" ht="25.05" customHeight="1">
      <c r="B116" s="28"/>
      <c r="C116" s="17" t="s">
        <v>168</v>
      </c>
      <c r="I116" s="93"/>
      <c r="L116" s="28"/>
    </row>
    <row r="117" spans="2:12" s="1" customFormat="1" ht="7.05" customHeight="1">
      <c r="B117" s="28"/>
      <c r="I117" s="93"/>
      <c r="L117" s="28"/>
    </row>
    <row r="118" spans="2:12" s="1" customFormat="1" ht="12" customHeight="1">
      <c r="B118" s="28"/>
      <c r="C118" s="23" t="s">
        <v>15</v>
      </c>
      <c r="I118" s="93"/>
      <c r="L118" s="28"/>
    </row>
    <row r="119" spans="2:12" s="1" customFormat="1" ht="16.5" customHeight="1">
      <c r="B119" s="28"/>
      <c r="E119" s="250" t="str">
        <f>E7</f>
        <v>ZARIADENIE OPATROVATEĽSKEJ SLUŽBY A DENNÝ STACIONÁR V OBJEKTE SÚP. Č. 2845</v>
      </c>
      <c r="F119" s="251"/>
      <c r="G119" s="251"/>
      <c r="H119" s="251"/>
      <c r="I119" s="93"/>
      <c r="L119" s="28"/>
    </row>
    <row r="120" spans="2:12" ht="12" customHeight="1">
      <c r="B120" s="16"/>
      <c r="C120" s="23" t="s">
        <v>134</v>
      </c>
      <c r="L120" s="16"/>
    </row>
    <row r="121" spans="2:12" ht="16.5" customHeight="1">
      <c r="B121" s="16"/>
      <c r="E121" s="250" t="s">
        <v>2413</v>
      </c>
      <c r="F121" s="213"/>
      <c r="G121" s="213"/>
      <c r="H121" s="213"/>
      <c r="L121" s="16"/>
    </row>
    <row r="122" spans="2:12" ht="12" customHeight="1">
      <c r="B122" s="16"/>
      <c r="C122" s="23" t="s">
        <v>136</v>
      </c>
      <c r="L122" s="16"/>
    </row>
    <row r="123" spans="2:12" s="1" customFormat="1" ht="16.5" customHeight="1">
      <c r="B123" s="28"/>
      <c r="E123" s="252" t="s">
        <v>2414</v>
      </c>
      <c r="F123" s="253"/>
      <c r="G123" s="253"/>
      <c r="H123" s="253"/>
      <c r="I123" s="93"/>
      <c r="L123" s="28"/>
    </row>
    <row r="124" spans="2:12" s="1" customFormat="1" ht="12" customHeight="1">
      <c r="B124" s="28"/>
      <c r="C124" s="23" t="s">
        <v>138</v>
      </c>
      <c r="I124" s="93"/>
      <c r="L124" s="28"/>
    </row>
    <row r="125" spans="2:12" s="1" customFormat="1" ht="16.5" customHeight="1">
      <c r="B125" s="28"/>
      <c r="E125" s="223" t="str">
        <f>E13</f>
        <v>01.03 - ÚVK</v>
      </c>
      <c r="F125" s="253"/>
      <c r="G125" s="253"/>
      <c r="H125" s="253"/>
      <c r="I125" s="93"/>
      <c r="L125" s="28"/>
    </row>
    <row r="126" spans="2:12" s="1" customFormat="1" ht="7.05" customHeight="1">
      <c r="B126" s="28"/>
      <c r="I126" s="93"/>
      <c r="L126" s="28"/>
    </row>
    <row r="127" spans="2:12" s="1" customFormat="1" ht="12" customHeight="1">
      <c r="B127" s="28"/>
      <c r="C127" s="23" t="s">
        <v>19</v>
      </c>
      <c r="F127" s="21" t="str">
        <f>F16</f>
        <v>parc. č. C KN 5066/204, k.ú. Snina</v>
      </c>
      <c r="I127" s="94" t="s">
        <v>21</v>
      </c>
      <c r="J127" s="48">
        <f>IF(J16="","",J16)</f>
        <v>44322</v>
      </c>
      <c r="L127" s="28"/>
    </row>
    <row r="128" spans="2:12" s="1" customFormat="1" ht="7.05" customHeight="1">
      <c r="B128" s="28"/>
      <c r="I128" s="93"/>
      <c r="L128" s="28"/>
    </row>
    <row r="129" spans="2:65" s="1" customFormat="1" ht="15.3" customHeight="1">
      <c r="B129" s="28"/>
      <c r="C129" s="23" t="s">
        <v>22</v>
      </c>
      <c r="F129" s="21" t="str">
        <f>E19</f>
        <v>Mesto Snina</v>
      </c>
      <c r="I129" s="94" t="s">
        <v>28</v>
      </c>
      <c r="J129" s="26" t="str">
        <f>E25</f>
        <v>Ing. Róbert Šmajda</v>
      </c>
      <c r="L129" s="28"/>
    </row>
    <row r="130" spans="2:65" s="1" customFormat="1" ht="15.3" customHeight="1">
      <c r="B130" s="28"/>
      <c r="C130" s="23" t="s">
        <v>26</v>
      </c>
      <c r="F130" s="21" t="str">
        <f>IF(E22="","",E22)</f>
        <v>Vyplň údaj</v>
      </c>
      <c r="I130" s="94" t="s">
        <v>31</v>
      </c>
      <c r="J130" s="26" t="str">
        <f>E28</f>
        <v>Martin Kofira - KM</v>
      </c>
      <c r="L130" s="28"/>
    </row>
    <row r="131" spans="2:65" s="1" customFormat="1" ht="10.35" customHeight="1">
      <c r="B131" s="28"/>
      <c r="I131" s="93"/>
      <c r="L131" s="28"/>
    </row>
    <row r="132" spans="2:65" s="10" customFormat="1" ht="29.25" customHeight="1">
      <c r="B132" s="129"/>
      <c r="C132" s="130" t="s">
        <v>169</v>
      </c>
      <c r="D132" s="131" t="s">
        <v>59</v>
      </c>
      <c r="E132" s="131" t="s">
        <v>55</v>
      </c>
      <c r="F132" s="131" t="s">
        <v>56</v>
      </c>
      <c r="G132" s="131" t="s">
        <v>170</v>
      </c>
      <c r="H132" s="131" t="s">
        <v>171</v>
      </c>
      <c r="I132" s="132" t="s">
        <v>172</v>
      </c>
      <c r="J132" s="133" t="s">
        <v>142</v>
      </c>
      <c r="K132" s="134" t="s">
        <v>173</v>
      </c>
      <c r="L132" s="129"/>
      <c r="M132" s="55" t="s">
        <v>1</v>
      </c>
      <c r="N132" s="56" t="s">
        <v>38</v>
      </c>
      <c r="O132" s="56" t="s">
        <v>174</v>
      </c>
      <c r="P132" s="56" t="s">
        <v>175</v>
      </c>
      <c r="Q132" s="56" t="s">
        <v>176</v>
      </c>
      <c r="R132" s="56" t="s">
        <v>177</v>
      </c>
      <c r="S132" s="56" t="s">
        <v>178</v>
      </c>
      <c r="T132" s="57" t="s">
        <v>179</v>
      </c>
    </row>
    <row r="133" spans="2:65" s="1" customFormat="1" ht="22.95" customHeight="1">
      <c r="B133" s="28"/>
      <c r="C133" s="60" t="s">
        <v>143</v>
      </c>
      <c r="I133" s="93"/>
      <c r="J133" s="135">
        <f>BK133</f>
        <v>0</v>
      </c>
      <c r="L133" s="28"/>
      <c r="M133" s="58"/>
      <c r="N133" s="49"/>
      <c r="O133" s="49"/>
      <c r="P133" s="136">
        <f>P134+P146</f>
        <v>0</v>
      </c>
      <c r="Q133" s="49"/>
      <c r="R133" s="136">
        <f>R134+R146</f>
        <v>3.9212199999999999</v>
      </c>
      <c r="S133" s="49"/>
      <c r="T133" s="137">
        <f>T134+T146</f>
        <v>0</v>
      </c>
      <c r="AT133" s="13" t="s">
        <v>73</v>
      </c>
      <c r="AU133" s="13" t="s">
        <v>144</v>
      </c>
      <c r="BK133" s="138">
        <f>BK134+BK146</f>
        <v>0</v>
      </c>
    </row>
    <row r="134" spans="2:65" s="11" customFormat="1" ht="25.95" customHeight="1">
      <c r="B134" s="139"/>
      <c r="D134" s="140" t="s">
        <v>73</v>
      </c>
      <c r="E134" s="141" t="s">
        <v>180</v>
      </c>
      <c r="F134" s="141" t="s">
        <v>181</v>
      </c>
      <c r="I134" s="142"/>
      <c r="J134" s="143">
        <f>BK134</f>
        <v>0</v>
      </c>
      <c r="L134" s="139"/>
      <c r="M134" s="144"/>
      <c r="N134" s="145"/>
      <c r="O134" s="145"/>
      <c r="P134" s="146">
        <f>P135+P137</f>
        <v>0</v>
      </c>
      <c r="Q134" s="145"/>
      <c r="R134" s="146">
        <f>R135+R137</f>
        <v>2.6031599999999999</v>
      </c>
      <c r="S134" s="145"/>
      <c r="T134" s="147">
        <f>T135+T137</f>
        <v>0</v>
      </c>
      <c r="AR134" s="140" t="s">
        <v>81</v>
      </c>
      <c r="AT134" s="148" t="s">
        <v>73</v>
      </c>
      <c r="AU134" s="148" t="s">
        <v>74</v>
      </c>
      <c r="AY134" s="140" t="s">
        <v>182</v>
      </c>
      <c r="BK134" s="149">
        <f>BK135+BK137</f>
        <v>0</v>
      </c>
    </row>
    <row r="135" spans="2:65" s="11" customFormat="1" ht="22.95" customHeight="1">
      <c r="B135" s="139"/>
      <c r="D135" s="140" t="s">
        <v>73</v>
      </c>
      <c r="E135" s="150" t="s">
        <v>91</v>
      </c>
      <c r="F135" s="150" t="s">
        <v>205</v>
      </c>
      <c r="I135" s="142"/>
      <c r="J135" s="151">
        <f>BK135</f>
        <v>0</v>
      </c>
      <c r="L135" s="139"/>
      <c r="M135" s="144"/>
      <c r="N135" s="145"/>
      <c r="O135" s="145"/>
      <c r="P135" s="146">
        <f>P136</f>
        <v>0</v>
      </c>
      <c r="Q135" s="145"/>
      <c r="R135" s="146">
        <f>R136</f>
        <v>2.6031599999999999</v>
      </c>
      <c r="S135" s="145"/>
      <c r="T135" s="147">
        <f>T136</f>
        <v>0</v>
      </c>
      <c r="AR135" s="140" t="s">
        <v>81</v>
      </c>
      <c r="AT135" s="148" t="s">
        <v>73</v>
      </c>
      <c r="AU135" s="148" t="s">
        <v>81</v>
      </c>
      <c r="AY135" s="140" t="s">
        <v>182</v>
      </c>
      <c r="BK135" s="149">
        <f>BK136</f>
        <v>0</v>
      </c>
    </row>
    <row r="136" spans="2:65" s="1" customFormat="1" ht="16.5" customHeight="1">
      <c r="B136" s="152"/>
      <c r="C136" s="153" t="s">
        <v>81</v>
      </c>
      <c r="D136" s="153" t="s">
        <v>184</v>
      </c>
      <c r="E136" s="154" t="s">
        <v>1639</v>
      </c>
      <c r="F136" s="155" t="s">
        <v>1640</v>
      </c>
      <c r="G136" s="156" t="s">
        <v>246</v>
      </c>
      <c r="H136" s="157">
        <v>84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3.099E-2</v>
      </c>
      <c r="R136" s="162">
        <f>Q136*H136</f>
        <v>2.6031599999999999</v>
      </c>
      <c r="S136" s="162">
        <v>0</v>
      </c>
      <c r="T136" s="163">
        <f>S136*H136</f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189</v>
      </c>
      <c r="BM136" s="164" t="s">
        <v>86</v>
      </c>
    </row>
    <row r="137" spans="2:65" s="11" customFormat="1" ht="22.95" customHeight="1">
      <c r="B137" s="139"/>
      <c r="D137" s="140" t="s">
        <v>73</v>
      </c>
      <c r="E137" s="150" t="s">
        <v>219</v>
      </c>
      <c r="F137" s="150" t="s">
        <v>505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SUM(P138:P145)</f>
        <v>0</v>
      </c>
      <c r="Q137" s="145"/>
      <c r="R137" s="146">
        <f>SUM(R138:R145)</f>
        <v>0</v>
      </c>
      <c r="S137" s="145"/>
      <c r="T137" s="147">
        <f>SUM(T138:T145)</f>
        <v>0</v>
      </c>
      <c r="AR137" s="140" t="s">
        <v>81</v>
      </c>
      <c r="AT137" s="148" t="s">
        <v>73</v>
      </c>
      <c r="AU137" s="148" t="s">
        <v>81</v>
      </c>
      <c r="AY137" s="140" t="s">
        <v>182</v>
      </c>
      <c r="BK137" s="149">
        <f>SUM(BK138:BK145)</f>
        <v>0</v>
      </c>
    </row>
    <row r="138" spans="2:65" s="1" customFormat="1" ht="24" customHeight="1">
      <c r="B138" s="152"/>
      <c r="C138" s="153" t="s">
        <v>86</v>
      </c>
      <c r="D138" s="153" t="s">
        <v>184</v>
      </c>
      <c r="E138" s="154" t="s">
        <v>579</v>
      </c>
      <c r="F138" s="155" t="s">
        <v>580</v>
      </c>
      <c r="G138" s="156" t="s">
        <v>246</v>
      </c>
      <c r="H138" s="157">
        <v>17</v>
      </c>
      <c r="I138" s="158"/>
      <c r="J138" s="159">
        <f t="shared" ref="J138:J145" si="0"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ref="P138:P145" si="1">O138*H138</f>
        <v>0</v>
      </c>
      <c r="Q138" s="162">
        <v>0</v>
      </c>
      <c r="R138" s="162">
        <f t="shared" ref="R138:R145" si="2">Q138*H138</f>
        <v>0</v>
      </c>
      <c r="S138" s="162">
        <v>0</v>
      </c>
      <c r="T138" s="163">
        <f t="shared" ref="T138:T145" si="3">S138*H138</f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ref="BE138:BE145" si="4">IF(N138="základná",J138,0)</f>
        <v>0</v>
      </c>
      <c r="BF138" s="165">
        <f t="shared" ref="BF138:BF145" si="5">IF(N138="znížená",J138,0)</f>
        <v>0</v>
      </c>
      <c r="BG138" s="165">
        <f t="shared" ref="BG138:BG145" si="6">IF(N138="zákl. prenesená",J138,0)</f>
        <v>0</v>
      </c>
      <c r="BH138" s="165">
        <f t="shared" ref="BH138:BH145" si="7">IF(N138="zníž. prenesená",J138,0)</f>
        <v>0</v>
      </c>
      <c r="BI138" s="165">
        <f t="shared" ref="BI138:BI145" si="8">IF(N138="nulová",J138,0)</f>
        <v>0</v>
      </c>
      <c r="BJ138" s="13" t="s">
        <v>86</v>
      </c>
      <c r="BK138" s="165">
        <f t="shared" ref="BK138:BK145" si="9">ROUND(I138*H138,2)</f>
        <v>0</v>
      </c>
      <c r="BL138" s="13" t="s">
        <v>189</v>
      </c>
      <c r="BM138" s="164" t="s">
        <v>189</v>
      </c>
    </row>
    <row r="139" spans="2:65" s="1" customFormat="1" ht="24" customHeight="1">
      <c r="B139" s="152"/>
      <c r="C139" s="153" t="s">
        <v>91</v>
      </c>
      <c r="D139" s="153" t="s">
        <v>184</v>
      </c>
      <c r="E139" s="154" t="s">
        <v>583</v>
      </c>
      <c r="F139" s="155" t="s">
        <v>584</v>
      </c>
      <c r="G139" s="156" t="s">
        <v>246</v>
      </c>
      <c r="H139" s="157">
        <v>3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206</v>
      </c>
    </row>
    <row r="140" spans="2:65" s="1" customFormat="1" ht="24" customHeight="1">
      <c r="B140" s="152"/>
      <c r="C140" s="153" t="s">
        <v>189</v>
      </c>
      <c r="D140" s="153" t="s">
        <v>184</v>
      </c>
      <c r="E140" s="154" t="s">
        <v>1641</v>
      </c>
      <c r="F140" s="155" t="s">
        <v>1642</v>
      </c>
      <c r="G140" s="156" t="s">
        <v>246</v>
      </c>
      <c r="H140" s="157">
        <v>6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214</v>
      </c>
    </row>
    <row r="141" spans="2:65" s="1" customFormat="1" ht="24" customHeight="1">
      <c r="B141" s="152"/>
      <c r="C141" s="153" t="s">
        <v>201</v>
      </c>
      <c r="D141" s="153" t="s">
        <v>184</v>
      </c>
      <c r="E141" s="154" t="s">
        <v>2600</v>
      </c>
      <c r="F141" s="155" t="s">
        <v>2601</v>
      </c>
      <c r="G141" s="156" t="s">
        <v>246</v>
      </c>
      <c r="H141" s="157">
        <v>22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223</v>
      </c>
    </row>
    <row r="142" spans="2:65" s="1" customFormat="1" ht="24" customHeight="1">
      <c r="B142" s="152"/>
      <c r="C142" s="153" t="s">
        <v>206</v>
      </c>
      <c r="D142" s="153" t="s">
        <v>184</v>
      </c>
      <c r="E142" s="154" t="s">
        <v>2602</v>
      </c>
      <c r="F142" s="155" t="s">
        <v>2603</v>
      </c>
      <c r="G142" s="156" t="s">
        <v>246</v>
      </c>
      <c r="H142" s="157">
        <v>35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231</v>
      </c>
    </row>
    <row r="143" spans="2:65" s="1" customFormat="1" ht="24" customHeight="1">
      <c r="B143" s="152"/>
      <c r="C143" s="153" t="s">
        <v>210</v>
      </c>
      <c r="D143" s="153" t="s">
        <v>184</v>
      </c>
      <c r="E143" s="154" t="s">
        <v>2604</v>
      </c>
      <c r="F143" s="155" t="s">
        <v>2605</v>
      </c>
      <c r="G143" s="156" t="s">
        <v>187</v>
      </c>
      <c r="H143" s="157">
        <v>0.108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189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189</v>
      </c>
      <c r="BM143" s="164" t="s">
        <v>239</v>
      </c>
    </row>
    <row r="144" spans="2:65" s="1" customFormat="1" ht="16.5" customHeight="1">
      <c r="B144" s="152"/>
      <c r="C144" s="153" t="s">
        <v>214</v>
      </c>
      <c r="D144" s="153" t="s">
        <v>184</v>
      </c>
      <c r="E144" s="154" t="s">
        <v>2606</v>
      </c>
      <c r="F144" s="155" t="s">
        <v>2607</v>
      </c>
      <c r="G144" s="156" t="s">
        <v>196</v>
      </c>
      <c r="H144" s="157">
        <v>5.9690000000000003</v>
      </c>
      <c r="I144" s="158"/>
      <c r="J144" s="159">
        <f t="shared" si="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189</v>
      </c>
      <c r="BM144" s="164" t="s">
        <v>248</v>
      </c>
    </row>
    <row r="145" spans="2:65" s="1" customFormat="1" ht="16.5" customHeight="1">
      <c r="B145" s="152"/>
      <c r="C145" s="153" t="s">
        <v>219</v>
      </c>
      <c r="D145" s="153" t="s">
        <v>184</v>
      </c>
      <c r="E145" s="154" t="s">
        <v>643</v>
      </c>
      <c r="F145" s="155" t="s">
        <v>644</v>
      </c>
      <c r="G145" s="156" t="s">
        <v>196</v>
      </c>
      <c r="H145" s="157">
        <v>5.9690000000000003</v>
      </c>
      <c r="I145" s="158"/>
      <c r="J145" s="159">
        <f t="shared" si="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189</v>
      </c>
      <c r="BM145" s="164" t="s">
        <v>256</v>
      </c>
    </row>
    <row r="146" spans="2:65" s="11" customFormat="1" ht="25.95" customHeight="1">
      <c r="B146" s="139"/>
      <c r="D146" s="140" t="s">
        <v>73</v>
      </c>
      <c r="E146" s="141" t="s">
        <v>667</v>
      </c>
      <c r="F146" s="141" t="s">
        <v>668</v>
      </c>
      <c r="I146" s="142"/>
      <c r="J146" s="143">
        <f>BK146</f>
        <v>0</v>
      </c>
      <c r="L146" s="139"/>
      <c r="M146" s="144"/>
      <c r="N146" s="145"/>
      <c r="O146" s="145"/>
      <c r="P146" s="146">
        <f>P147+P152+P157+P167+P186</f>
        <v>0</v>
      </c>
      <c r="Q146" s="145"/>
      <c r="R146" s="146">
        <f>R147+R152+R157+R167+R186</f>
        <v>1.31806</v>
      </c>
      <c r="S146" s="145"/>
      <c r="T146" s="147">
        <f>T147+T152+T157+T167+T186</f>
        <v>0</v>
      </c>
      <c r="AR146" s="140" t="s">
        <v>86</v>
      </c>
      <c r="AT146" s="148" t="s">
        <v>73</v>
      </c>
      <c r="AU146" s="148" t="s">
        <v>74</v>
      </c>
      <c r="AY146" s="140" t="s">
        <v>182</v>
      </c>
      <c r="BK146" s="149">
        <f>BK147+BK152+BK157+BK167+BK186</f>
        <v>0</v>
      </c>
    </row>
    <row r="147" spans="2:65" s="11" customFormat="1" ht="22.95" customHeight="1">
      <c r="B147" s="139"/>
      <c r="D147" s="140" t="s">
        <v>73</v>
      </c>
      <c r="E147" s="150" t="s">
        <v>1699</v>
      </c>
      <c r="F147" s="150" t="s">
        <v>2280</v>
      </c>
      <c r="I147" s="142"/>
      <c r="J147" s="151">
        <f>BK147</f>
        <v>0</v>
      </c>
      <c r="L147" s="139"/>
      <c r="M147" s="144"/>
      <c r="N147" s="145"/>
      <c r="O147" s="145"/>
      <c r="P147" s="146">
        <f>SUM(P148:P151)</f>
        <v>0</v>
      </c>
      <c r="Q147" s="145"/>
      <c r="R147" s="146">
        <f>SUM(R148:R151)</f>
        <v>5.1000000000000004E-3</v>
      </c>
      <c r="S147" s="145"/>
      <c r="T147" s="147">
        <f>SUM(T148:T151)</f>
        <v>0</v>
      </c>
      <c r="AR147" s="140" t="s">
        <v>86</v>
      </c>
      <c r="AT147" s="148" t="s">
        <v>73</v>
      </c>
      <c r="AU147" s="148" t="s">
        <v>81</v>
      </c>
      <c r="AY147" s="140" t="s">
        <v>182</v>
      </c>
      <c r="BK147" s="149">
        <f>SUM(BK148:BK151)</f>
        <v>0</v>
      </c>
    </row>
    <row r="148" spans="2:65" s="1" customFormat="1" ht="16.5" customHeight="1">
      <c r="B148" s="152"/>
      <c r="C148" s="153" t="s">
        <v>223</v>
      </c>
      <c r="D148" s="153" t="s">
        <v>184</v>
      </c>
      <c r="E148" s="154" t="s">
        <v>2281</v>
      </c>
      <c r="F148" s="155" t="s">
        <v>2282</v>
      </c>
      <c r="G148" s="156" t="s">
        <v>312</v>
      </c>
      <c r="H148" s="157">
        <v>14</v>
      </c>
      <c r="I148" s="158"/>
      <c r="J148" s="159">
        <f>ROUND(I148*H148,2)</f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>O148*H148</f>
        <v>0</v>
      </c>
      <c r="Q148" s="162">
        <v>3.0000000000000001E-5</v>
      </c>
      <c r="R148" s="162">
        <f>Q148*H148</f>
        <v>4.2000000000000002E-4</v>
      </c>
      <c r="S148" s="162">
        <v>0</v>
      </c>
      <c r="T148" s="163">
        <f>S148*H148</f>
        <v>0</v>
      </c>
      <c r="AR148" s="164" t="s">
        <v>248</v>
      </c>
      <c r="AT148" s="164" t="s">
        <v>184</v>
      </c>
      <c r="AU148" s="164" t="s">
        <v>86</v>
      </c>
      <c r="AY148" s="13" t="s">
        <v>182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3" t="s">
        <v>86</v>
      </c>
      <c r="BK148" s="165">
        <f>ROUND(I148*H148,2)</f>
        <v>0</v>
      </c>
      <c r="BL148" s="13" t="s">
        <v>248</v>
      </c>
      <c r="BM148" s="164" t="s">
        <v>7</v>
      </c>
    </row>
    <row r="149" spans="2:65" s="1" customFormat="1" ht="24" customHeight="1">
      <c r="B149" s="152"/>
      <c r="C149" s="166" t="s">
        <v>227</v>
      </c>
      <c r="D149" s="166" t="s">
        <v>280</v>
      </c>
      <c r="E149" s="167" t="s">
        <v>2608</v>
      </c>
      <c r="F149" s="168" t="s">
        <v>2609</v>
      </c>
      <c r="G149" s="169" t="s">
        <v>312</v>
      </c>
      <c r="H149" s="170">
        <v>4</v>
      </c>
      <c r="I149" s="171"/>
      <c r="J149" s="172">
        <f>ROUND(I149*H149,2)</f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>O149*H149</f>
        <v>0</v>
      </c>
      <c r="Q149" s="162">
        <v>3.6999999999999999E-4</v>
      </c>
      <c r="R149" s="162">
        <f>Q149*H149</f>
        <v>1.48E-3</v>
      </c>
      <c r="S149" s="162">
        <v>0</v>
      </c>
      <c r="T149" s="163">
        <f>S149*H149</f>
        <v>0</v>
      </c>
      <c r="AR149" s="164" t="s">
        <v>314</v>
      </c>
      <c r="AT149" s="164" t="s">
        <v>280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248</v>
      </c>
      <c r="BM149" s="164" t="s">
        <v>271</v>
      </c>
    </row>
    <row r="150" spans="2:65" s="1" customFormat="1" ht="24" customHeight="1">
      <c r="B150" s="152"/>
      <c r="C150" s="166" t="s">
        <v>231</v>
      </c>
      <c r="D150" s="166" t="s">
        <v>280</v>
      </c>
      <c r="E150" s="167" t="s">
        <v>2610</v>
      </c>
      <c r="F150" s="168" t="s">
        <v>2611</v>
      </c>
      <c r="G150" s="169" t="s">
        <v>312</v>
      </c>
      <c r="H150" s="170">
        <v>10</v>
      </c>
      <c r="I150" s="171"/>
      <c r="J150" s="172">
        <f>ROUND(I150*H150,2)</f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>O150*H150</f>
        <v>0</v>
      </c>
      <c r="Q150" s="162">
        <v>3.2000000000000003E-4</v>
      </c>
      <c r="R150" s="162">
        <f>Q150*H150</f>
        <v>3.2000000000000002E-3</v>
      </c>
      <c r="S150" s="162">
        <v>0</v>
      </c>
      <c r="T150" s="163">
        <f>S150*H150</f>
        <v>0</v>
      </c>
      <c r="AR150" s="164" t="s">
        <v>314</v>
      </c>
      <c r="AT150" s="164" t="s">
        <v>280</v>
      </c>
      <c r="AU150" s="164" t="s">
        <v>86</v>
      </c>
      <c r="AY150" s="13" t="s">
        <v>182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3" t="s">
        <v>86</v>
      </c>
      <c r="BK150" s="165">
        <f>ROUND(I150*H150,2)</f>
        <v>0</v>
      </c>
      <c r="BL150" s="13" t="s">
        <v>248</v>
      </c>
      <c r="BM150" s="164" t="s">
        <v>279</v>
      </c>
    </row>
    <row r="151" spans="2:65" s="1" customFormat="1" ht="24" customHeight="1">
      <c r="B151" s="152"/>
      <c r="C151" s="153" t="s">
        <v>235</v>
      </c>
      <c r="D151" s="153" t="s">
        <v>184</v>
      </c>
      <c r="E151" s="154" t="s">
        <v>1707</v>
      </c>
      <c r="F151" s="155" t="s">
        <v>1708</v>
      </c>
      <c r="G151" s="156" t="s">
        <v>196</v>
      </c>
      <c r="H151" s="157">
        <v>5.0000000000000001E-3</v>
      </c>
      <c r="I151" s="158"/>
      <c r="J151" s="159">
        <f>ROUND(I151*H151,2)</f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AR151" s="164" t="s">
        <v>248</v>
      </c>
      <c r="AT151" s="164" t="s">
        <v>184</v>
      </c>
      <c r="AU151" s="164" t="s">
        <v>86</v>
      </c>
      <c r="AY151" s="13" t="s">
        <v>182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3" t="s">
        <v>86</v>
      </c>
      <c r="BK151" s="165">
        <f>ROUND(I151*H151,2)</f>
        <v>0</v>
      </c>
      <c r="BL151" s="13" t="s">
        <v>248</v>
      </c>
      <c r="BM151" s="164" t="s">
        <v>289</v>
      </c>
    </row>
    <row r="152" spans="2:65" s="11" customFormat="1" ht="22.95" customHeight="1">
      <c r="B152" s="139"/>
      <c r="D152" s="140" t="s">
        <v>73</v>
      </c>
      <c r="E152" s="150" t="s">
        <v>2612</v>
      </c>
      <c r="F152" s="150" t="s">
        <v>2613</v>
      </c>
      <c r="I152" s="142"/>
      <c r="J152" s="151">
        <f>BK152</f>
        <v>0</v>
      </c>
      <c r="L152" s="139"/>
      <c r="M152" s="144"/>
      <c r="N152" s="145"/>
      <c r="O152" s="145"/>
      <c r="P152" s="146">
        <f>SUM(P153:P156)</f>
        <v>0</v>
      </c>
      <c r="Q152" s="145"/>
      <c r="R152" s="146">
        <f>SUM(R153:R156)</f>
        <v>0</v>
      </c>
      <c r="S152" s="145"/>
      <c r="T152" s="147">
        <f>SUM(T153:T156)</f>
        <v>0</v>
      </c>
      <c r="AR152" s="140" t="s">
        <v>86</v>
      </c>
      <c r="AT152" s="148" t="s">
        <v>73</v>
      </c>
      <c r="AU152" s="148" t="s">
        <v>81</v>
      </c>
      <c r="AY152" s="140" t="s">
        <v>182</v>
      </c>
      <c r="BK152" s="149">
        <f>SUM(BK153:BK156)</f>
        <v>0</v>
      </c>
    </row>
    <row r="153" spans="2:65" s="1" customFormat="1" ht="16.5" customHeight="1">
      <c r="B153" s="152"/>
      <c r="C153" s="153" t="s">
        <v>239</v>
      </c>
      <c r="D153" s="153" t="s">
        <v>184</v>
      </c>
      <c r="E153" s="154" t="s">
        <v>2614</v>
      </c>
      <c r="F153" s="155" t="s">
        <v>2615</v>
      </c>
      <c r="G153" s="156" t="s">
        <v>246</v>
      </c>
      <c r="H153" s="157">
        <v>1</v>
      </c>
      <c r="I153" s="158"/>
      <c r="J153" s="159">
        <f>ROUND(I153*H153,2)</f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AR153" s="164" t="s">
        <v>248</v>
      </c>
      <c r="AT153" s="164" t="s">
        <v>184</v>
      </c>
      <c r="AU153" s="164" t="s">
        <v>86</v>
      </c>
      <c r="AY153" s="13" t="s">
        <v>182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3" t="s">
        <v>86</v>
      </c>
      <c r="BK153" s="165">
        <f>ROUND(I153*H153,2)</f>
        <v>0</v>
      </c>
      <c r="BL153" s="13" t="s">
        <v>248</v>
      </c>
      <c r="BM153" s="164" t="s">
        <v>297</v>
      </c>
    </row>
    <row r="154" spans="2:65" s="1" customFormat="1" ht="24" customHeight="1">
      <c r="B154" s="152"/>
      <c r="C154" s="166" t="s">
        <v>243</v>
      </c>
      <c r="D154" s="166" t="s">
        <v>280</v>
      </c>
      <c r="E154" s="167" t="s">
        <v>2616</v>
      </c>
      <c r="F154" s="168" t="s">
        <v>2617</v>
      </c>
      <c r="G154" s="169" t="s">
        <v>246</v>
      </c>
      <c r="H154" s="170">
        <v>1</v>
      </c>
      <c r="I154" s="171"/>
      <c r="J154" s="172">
        <f>ROUND(I154*H154,2)</f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AR154" s="164" t="s">
        <v>314</v>
      </c>
      <c r="AT154" s="164" t="s">
        <v>280</v>
      </c>
      <c r="AU154" s="164" t="s">
        <v>86</v>
      </c>
      <c r="AY154" s="13" t="s">
        <v>182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3" t="s">
        <v>86</v>
      </c>
      <c r="BK154" s="165">
        <f>ROUND(I154*H154,2)</f>
        <v>0</v>
      </c>
      <c r="BL154" s="13" t="s">
        <v>248</v>
      </c>
      <c r="BM154" s="164" t="s">
        <v>305</v>
      </c>
    </row>
    <row r="155" spans="2:65" s="1" customFormat="1" ht="24" customHeight="1">
      <c r="B155" s="152"/>
      <c r="C155" s="166" t="s">
        <v>248</v>
      </c>
      <c r="D155" s="166" t="s">
        <v>280</v>
      </c>
      <c r="E155" s="167" t="s">
        <v>2618</v>
      </c>
      <c r="F155" s="168" t="s">
        <v>2619</v>
      </c>
      <c r="G155" s="169" t="s">
        <v>246</v>
      </c>
      <c r="H155" s="170">
        <v>1</v>
      </c>
      <c r="I155" s="171"/>
      <c r="J155" s="172">
        <f>ROUND(I155*H155,2)</f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AR155" s="164" t="s">
        <v>314</v>
      </c>
      <c r="AT155" s="164" t="s">
        <v>280</v>
      </c>
      <c r="AU155" s="164" t="s">
        <v>86</v>
      </c>
      <c r="AY155" s="13" t="s">
        <v>182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3" t="s">
        <v>86</v>
      </c>
      <c r="BK155" s="165">
        <f>ROUND(I155*H155,2)</f>
        <v>0</v>
      </c>
      <c r="BL155" s="13" t="s">
        <v>248</v>
      </c>
      <c r="BM155" s="164" t="s">
        <v>314</v>
      </c>
    </row>
    <row r="156" spans="2:65" s="1" customFormat="1" ht="16.5" customHeight="1">
      <c r="B156" s="152"/>
      <c r="C156" s="153" t="s">
        <v>252</v>
      </c>
      <c r="D156" s="153" t="s">
        <v>184</v>
      </c>
      <c r="E156" s="154" t="s">
        <v>2620</v>
      </c>
      <c r="F156" s="155" t="s">
        <v>2621</v>
      </c>
      <c r="G156" s="156" t="s">
        <v>1595</v>
      </c>
      <c r="H156" s="157">
        <v>8.5</v>
      </c>
      <c r="I156" s="158"/>
      <c r="J156" s="159">
        <f>ROUND(I156*H156,2)</f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AR156" s="164" t="s">
        <v>248</v>
      </c>
      <c r="AT156" s="164" t="s">
        <v>184</v>
      </c>
      <c r="AU156" s="164" t="s">
        <v>86</v>
      </c>
      <c r="AY156" s="13" t="s">
        <v>182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3" t="s">
        <v>86</v>
      </c>
      <c r="BK156" s="165">
        <f>ROUND(I156*H156,2)</f>
        <v>0</v>
      </c>
      <c r="BL156" s="13" t="s">
        <v>248</v>
      </c>
      <c r="BM156" s="164" t="s">
        <v>322</v>
      </c>
    </row>
    <row r="157" spans="2:65" s="11" customFormat="1" ht="22.95" customHeight="1">
      <c r="B157" s="139"/>
      <c r="D157" s="140" t="s">
        <v>73</v>
      </c>
      <c r="E157" s="150" t="s">
        <v>2285</v>
      </c>
      <c r="F157" s="150" t="s">
        <v>2286</v>
      </c>
      <c r="I157" s="142"/>
      <c r="J157" s="151">
        <f>BK157</f>
        <v>0</v>
      </c>
      <c r="L157" s="139"/>
      <c r="M157" s="144"/>
      <c r="N157" s="145"/>
      <c r="O157" s="145"/>
      <c r="P157" s="146">
        <f>SUM(P158:P166)</f>
        <v>0</v>
      </c>
      <c r="Q157" s="145"/>
      <c r="R157" s="146">
        <f>SUM(R158:R166)</f>
        <v>0.60079999999999989</v>
      </c>
      <c r="S157" s="145"/>
      <c r="T157" s="147">
        <f>SUM(T158:T166)</f>
        <v>0</v>
      </c>
      <c r="AR157" s="140" t="s">
        <v>86</v>
      </c>
      <c r="AT157" s="148" t="s">
        <v>73</v>
      </c>
      <c r="AU157" s="148" t="s">
        <v>81</v>
      </c>
      <c r="AY157" s="140" t="s">
        <v>182</v>
      </c>
      <c r="BK157" s="149">
        <f>SUM(BK158:BK166)</f>
        <v>0</v>
      </c>
    </row>
    <row r="158" spans="2:65" s="1" customFormat="1" ht="24" customHeight="1">
      <c r="B158" s="152"/>
      <c r="C158" s="153" t="s">
        <v>256</v>
      </c>
      <c r="D158" s="153" t="s">
        <v>184</v>
      </c>
      <c r="E158" s="154" t="s">
        <v>2622</v>
      </c>
      <c r="F158" s="155" t="s">
        <v>2623</v>
      </c>
      <c r="G158" s="156" t="s">
        <v>312</v>
      </c>
      <c r="H158" s="157">
        <v>55</v>
      </c>
      <c r="I158" s="158"/>
      <c r="J158" s="159">
        <f t="shared" ref="J158:J166" si="10">ROUND(I158*H158,2)</f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ref="P158:P166" si="11">O158*H158</f>
        <v>0</v>
      </c>
      <c r="Q158" s="162">
        <v>2.0000000000000002E-5</v>
      </c>
      <c r="R158" s="162">
        <f t="shared" ref="R158:R166" si="12">Q158*H158</f>
        <v>1.1000000000000001E-3</v>
      </c>
      <c r="S158" s="162">
        <v>0</v>
      </c>
      <c r="T158" s="163">
        <f t="shared" ref="T158:T166" si="13">S158*H158</f>
        <v>0</v>
      </c>
      <c r="AR158" s="164" t="s">
        <v>248</v>
      </c>
      <c r="AT158" s="164" t="s">
        <v>184</v>
      </c>
      <c r="AU158" s="164" t="s">
        <v>86</v>
      </c>
      <c r="AY158" s="13" t="s">
        <v>182</v>
      </c>
      <c r="BE158" s="165">
        <f t="shared" ref="BE158:BE166" si="14">IF(N158="základná",J158,0)</f>
        <v>0</v>
      </c>
      <c r="BF158" s="165">
        <f t="shared" ref="BF158:BF166" si="15">IF(N158="znížená",J158,0)</f>
        <v>0</v>
      </c>
      <c r="BG158" s="165">
        <f t="shared" ref="BG158:BG166" si="16">IF(N158="zákl. prenesená",J158,0)</f>
        <v>0</v>
      </c>
      <c r="BH158" s="165">
        <f t="shared" ref="BH158:BH166" si="17">IF(N158="zníž. prenesená",J158,0)</f>
        <v>0</v>
      </c>
      <c r="BI158" s="165">
        <f t="shared" ref="BI158:BI166" si="18">IF(N158="nulová",J158,0)</f>
        <v>0</v>
      </c>
      <c r="BJ158" s="13" t="s">
        <v>86</v>
      </c>
      <c r="BK158" s="165">
        <f t="shared" ref="BK158:BK166" si="19">ROUND(I158*H158,2)</f>
        <v>0</v>
      </c>
      <c r="BL158" s="13" t="s">
        <v>248</v>
      </c>
      <c r="BM158" s="164" t="s">
        <v>331</v>
      </c>
    </row>
    <row r="159" spans="2:65" s="1" customFormat="1" ht="24" customHeight="1">
      <c r="B159" s="152"/>
      <c r="C159" s="153" t="s">
        <v>260</v>
      </c>
      <c r="D159" s="153" t="s">
        <v>184</v>
      </c>
      <c r="E159" s="154" t="s">
        <v>2287</v>
      </c>
      <c r="F159" s="155" t="s">
        <v>2288</v>
      </c>
      <c r="G159" s="156" t="s">
        <v>312</v>
      </c>
      <c r="H159" s="157">
        <v>3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6.0000000000000002E-5</v>
      </c>
      <c r="R159" s="162">
        <f t="shared" si="12"/>
        <v>1.8000000000000001E-4</v>
      </c>
      <c r="S159" s="162">
        <v>0</v>
      </c>
      <c r="T159" s="163">
        <f t="shared" si="13"/>
        <v>0</v>
      </c>
      <c r="AR159" s="164" t="s">
        <v>248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248</v>
      </c>
      <c r="BM159" s="164" t="s">
        <v>339</v>
      </c>
    </row>
    <row r="160" spans="2:65" s="1" customFormat="1" ht="16.5" customHeight="1">
      <c r="B160" s="152"/>
      <c r="C160" s="153" t="s">
        <v>7</v>
      </c>
      <c r="D160" s="153" t="s">
        <v>184</v>
      </c>
      <c r="E160" s="154" t="s">
        <v>2624</v>
      </c>
      <c r="F160" s="155" t="s">
        <v>2625</v>
      </c>
      <c r="G160" s="156" t="s">
        <v>312</v>
      </c>
      <c r="H160" s="157">
        <v>200</v>
      </c>
      <c r="I160" s="158"/>
      <c r="J160" s="159">
        <f t="shared" si="1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1.3600000000000001E-3</v>
      </c>
      <c r="R160" s="162">
        <f t="shared" si="12"/>
        <v>0.27200000000000002</v>
      </c>
      <c r="S160" s="162">
        <v>0</v>
      </c>
      <c r="T160" s="163">
        <f t="shared" si="13"/>
        <v>0</v>
      </c>
      <c r="AR160" s="164" t="s">
        <v>248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248</v>
      </c>
      <c r="BM160" s="164" t="s">
        <v>347</v>
      </c>
    </row>
    <row r="161" spans="2:65" s="1" customFormat="1" ht="16.5" customHeight="1">
      <c r="B161" s="152"/>
      <c r="C161" s="153" t="s">
        <v>267</v>
      </c>
      <c r="D161" s="153" t="s">
        <v>184</v>
      </c>
      <c r="E161" s="154" t="s">
        <v>2626</v>
      </c>
      <c r="F161" s="155" t="s">
        <v>2627</v>
      </c>
      <c r="G161" s="156" t="s">
        <v>312</v>
      </c>
      <c r="H161" s="157">
        <v>148</v>
      </c>
      <c r="I161" s="158"/>
      <c r="J161" s="159">
        <f t="shared" si="1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1.48E-3</v>
      </c>
      <c r="R161" s="162">
        <f t="shared" si="12"/>
        <v>0.21903999999999998</v>
      </c>
      <c r="S161" s="162">
        <v>0</v>
      </c>
      <c r="T161" s="163">
        <f t="shared" si="13"/>
        <v>0</v>
      </c>
      <c r="AR161" s="164" t="s">
        <v>248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248</v>
      </c>
      <c r="BM161" s="164" t="s">
        <v>355</v>
      </c>
    </row>
    <row r="162" spans="2:65" s="1" customFormat="1" ht="16.5" customHeight="1">
      <c r="B162" s="152"/>
      <c r="C162" s="153" t="s">
        <v>271</v>
      </c>
      <c r="D162" s="153" t="s">
        <v>184</v>
      </c>
      <c r="E162" s="154" t="s">
        <v>2628</v>
      </c>
      <c r="F162" s="155" t="s">
        <v>2629</v>
      </c>
      <c r="G162" s="156" t="s">
        <v>312</v>
      </c>
      <c r="H162" s="157">
        <v>4</v>
      </c>
      <c r="I162" s="158"/>
      <c r="J162" s="159">
        <f t="shared" si="1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1.9300000000000001E-3</v>
      </c>
      <c r="R162" s="162">
        <f t="shared" si="12"/>
        <v>7.7200000000000003E-3</v>
      </c>
      <c r="S162" s="162">
        <v>0</v>
      </c>
      <c r="T162" s="163">
        <f t="shared" si="13"/>
        <v>0</v>
      </c>
      <c r="AR162" s="164" t="s">
        <v>248</v>
      </c>
      <c r="AT162" s="164" t="s">
        <v>184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248</v>
      </c>
      <c r="BM162" s="164" t="s">
        <v>363</v>
      </c>
    </row>
    <row r="163" spans="2:65" s="1" customFormat="1" ht="16.5" customHeight="1">
      <c r="B163" s="152"/>
      <c r="C163" s="166" t="s">
        <v>275</v>
      </c>
      <c r="D163" s="166" t="s">
        <v>280</v>
      </c>
      <c r="E163" s="167" t="s">
        <v>2630</v>
      </c>
      <c r="F163" s="168" t="s">
        <v>2631</v>
      </c>
      <c r="G163" s="169" t="s">
        <v>312</v>
      </c>
      <c r="H163" s="170">
        <v>1</v>
      </c>
      <c r="I163" s="171"/>
      <c r="J163" s="172">
        <f t="shared" si="10"/>
        <v>0</v>
      </c>
      <c r="K163" s="168" t="s">
        <v>1</v>
      </c>
      <c r="L163" s="173"/>
      <c r="M163" s="174" t="s">
        <v>1</v>
      </c>
      <c r="N163" s="175" t="s">
        <v>40</v>
      </c>
      <c r="O163" s="51"/>
      <c r="P163" s="162">
        <f t="shared" si="11"/>
        <v>0</v>
      </c>
      <c r="Q163" s="162">
        <v>7.6000000000000004E-4</v>
      </c>
      <c r="R163" s="162">
        <f t="shared" si="12"/>
        <v>7.6000000000000004E-4</v>
      </c>
      <c r="S163" s="162">
        <v>0</v>
      </c>
      <c r="T163" s="163">
        <f t="shared" si="13"/>
        <v>0</v>
      </c>
      <c r="AR163" s="164" t="s">
        <v>314</v>
      </c>
      <c r="AT163" s="164" t="s">
        <v>280</v>
      </c>
      <c r="AU163" s="164" t="s">
        <v>86</v>
      </c>
      <c r="AY163" s="13" t="s">
        <v>182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248</v>
      </c>
      <c r="BM163" s="164" t="s">
        <v>371</v>
      </c>
    </row>
    <row r="164" spans="2:65" s="1" customFormat="1" ht="16.5" customHeight="1">
      <c r="B164" s="152"/>
      <c r="C164" s="153" t="s">
        <v>279</v>
      </c>
      <c r="D164" s="153" t="s">
        <v>184</v>
      </c>
      <c r="E164" s="154" t="s">
        <v>2632</v>
      </c>
      <c r="F164" s="155" t="s">
        <v>2633</v>
      </c>
      <c r="G164" s="156" t="s">
        <v>246</v>
      </c>
      <c r="H164" s="157">
        <v>80</v>
      </c>
      <c r="I164" s="158"/>
      <c r="J164" s="159">
        <f t="shared" si="1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11"/>
        <v>0</v>
      </c>
      <c r="Q164" s="162">
        <v>1.25E-3</v>
      </c>
      <c r="R164" s="162">
        <f t="shared" si="12"/>
        <v>0.1</v>
      </c>
      <c r="S164" s="162">
        <v>0</v>
      </c>
      <c r="T164" s="163">
        <f t="shared" si="13"/>
        <v>0</v>
      </c>
      <c r="AR164" s="164" t="s">
        <v>248</v>
      </c>
      <c r="AT164" s="164" t="s">
        <v>184</v>
      </c>
      <c r="AU164" s="164" t="s">
        <v>86</v>
      </c>
      <c r="AY164" s="13" t="s">
        <v>182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248</v>
      </c>
      <c r="BM164" s="164" t="s">
        <v>379</v>
      </c>
    </row>
    <row r="165" spans="2:65" s="1" customFormat="1" ht="24" customHeight="1">
      <c r="B165" s="152"/>
      <c r="C165" s="153" t="s">
        <v>285</v>
      </c>
      <c r="D165" s="153" t="s">
        <v>184</v>
      </c>
      <c r="E165" s="154" t="s">
        <v>2634</v>
      </c>
      <c r="F165" s="155" t="s">
        <v>2635</v>
      </c>
      <c r="G165" s="156" t="s">
        <v>196</v>
      </c>
      <c r="H165" s="157">
        <v>0.192</v>
      </c>
      <c r="I165" s="158"/>
      <c r="J165" s="159">
        <f t="shared" si="1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AR165" s="164" t="s">
        <v>248</v>
      </c>
      <c r="AT165" s="164" t="s">
        <v>184</v>
      </c>
      <c r="AU165" s="164" t="s">
        <v>86</v>
      </c>
      <c r="AY165" s="13" t="s">
        <v>182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248</v>
      </c>
      <c r="BM165" s="164" t="s">
        <v>387</v>
      </c>
    </row>
    <row r="166" spans="2:65" s="1" customFormat="1" ht="24" customHeight="1">
      <c r="B166" s="152"/>
      <c r="C166" s="153" t="s">
        <v>289</v>
      </c>
      <c r="D166" s="153" t="s">
        <v>184</v>
      </c>
      <c r="E166" s="154" t="s">
        <v>2295</v>
      </c>
      <c r="F166" s="155" t="s">
        <v>2296</v>
      </c>
      <c r="G166" s="156" t="s">
        <v>196</v>
      </c>
      <c r="H166" s="157">
        <v>0.60099999999999998</v>
      </c>
      <c r="I166" s="158"/>
      <c r="J166" s="159">
        <f t="shared" si="1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AR166" s="164" t="s">
        <v>248</v>
      </c>
      <c r="AT166" s="164" t="s">
        <v>184</v>
      </c>
      <c r="AU166" s="164" t="s">
        <v>86</v>
      </c>
      <c r="AY166" s="13" t="s">
        <v>182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248</v>
      </c>
      <c r="BM166" s="164" t="s">
        <v>396</v>
      </c>
    </row>
    <row r="167" spans="2:65" s="11" customFormat="1" ht="22.95" customHeight="1">
      <c r="B167" s="139"/>
      <c r="D167" s="140" t="s">
        <v>73</v>
      </c>
      <c r="E167" s="150" t="s">
        <v>2297</v>
      </c>
      <c r="F167" s="150" t="s">
        <v>2298</v>
      </c>
      <c r="I167" s="142"/>
      <c r="J167" s="151">
        <f>BK167</f>
        <v>0</v>
      </c>
      <c r="L167" s="139"/>
      <c r="M167" s="144"/>
      <c r="N167" s="145"/>
      <c r="O167" s="145"/>
      <c r="P167" s="146">
        <f>SUM(P168:P185)</f>
        <v>0</v>
      </c>
      <c r="Q167" s="145"/>
      <c r="R167" s="146">
        <f>SUM(R168:R185)</f>
        <v>4.1719999999999993E-2</v>
      </c>
      <c r="S167" s="145"/>
      <c r="T167" s="147">
        <f>SUM(T168:T185)</f>
        <v>0</v>
      </c>
      <c r="AR167" s="140" t="s">
        <v>86</v>
      </c>
      <c r="AT167" s="148" t="s">
        <v>73</v>
      </c>
      <c r="AU167" s="148" t="s">
        <v>81</v>
      </c>
      <c r="AY167" s="140" t="s">
        <v>182</v>
      </c>
      <c r="BK167" s="149">
        <f>SUM(BK168:BK185)</f>
        <v>0</v>
      </c>
    </row>
    <row r="168" spans="2:65" s="1" customFormat="1" ht="24" customHeight="1">
      <c r="B168" s="152"/>
      <c r="C168" s="153" t="s">
        <v>293</v>
      </c>
      <c r="D168" s="153" t="s">
        <v>184</v>
      </c>
      <c r="E168" s="154" t="s">
        <v>2636</v>
      </c>
      <c r="F168" s="155" t="s">
        <v>2637</v>
      </c>
      <c r="G168" s="156" t="s">
        <v>246</v>
      </c>
      <c r="H168" s="157">
        <v>70</v>
      </c>
      <c r="I168" s="158"/>
      <c r="J168" s="159">
        <f t="shared" ref="J168:J185" si="20">ROUND(I168*H168,2)</f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ref="P168:P185" si="21">O168*H168</f>
        <v>0</v>
      </c>
      <c r="Q168" s="162">
        <v>1.2E-4</v>
      </c>
      <c r="R168" s="162">
        <f t="shared" ref="R168:R185" si="22">Q168*H168</f>
        <v>8.3999999999999995E-3</v>
      </c>
      <c r="S168" s="162">
        <v>0</v>
      </c>
      <c r="T168" s="163">
        <f t="shared" ref="T168:T185" si="23">S168*H168</f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 t="shared" ref="BE168:BE185" si="24">IF(N168="základná",J168,0)</f>
        <v>0</v>
      </c>
      <c r="BF168" s="165">
        <f t="shared" ref="BF168:BF185" si="25">IF(N168="znížená",J168,0)</f>
        <v>0</v>
      </c>
      <c r="BG168" s="165">
        <f t="shared" ref="BG168:BG185" si="26">IF(N168="zákl. prenesená",J168,0)</f>
        <v>0</v>
      </c>
      <c r="BH168" s="165">
        <f t="shared" ref="BH168:BH185" si="27">IF(N168="zníž. prenesená",J168,0)</f>
        <v>0</v>
      </c>
      <c r="BI168" s="165">
        <f t="shared" ref="BI168:BI185" si="28">IF(N168="nulová",J168,0)</f>
        <v>0</v>
      </c>
      <c r="BJ168" s="13" t="s">
        <v>86</v>
      </c>
      <c r="BK168" s="165">
        <f t="shared" ref="BK168:BK185" si="29">ROUND(I168*H168,2)</f>
        <v>0</v>
      </c>
      <c r="BL168" s="13" t="s">
        <v>248</v>
      </c>
      <c r="BM168" s="164" t="s">
        <v>405</v>
      </c>
    </row>
    <row r="169" spans="2:65" s="1" customFormat="1" ht="16.5" customHeight="1">
      <c r="B169" s="152"/>
      <c r="C169" s="153" t="s">
        <v>297</v>
      </c>
      <c r="D169" s="153" t="s">
        <v>184</v>
      </c>
      <c r="E169" s="154" t="s">
        <v>2299</v>
      </c>
      <c r="F169" s="155" t="s">
        <v>2300</v>
      </c>
      <c r="G169" s="156" t="s">
        <v>246</v>
      </c>
      <c r="H169" s="157">
        <v>76</v>
      </c>
      <c r="I169" s="158"/>
      <c r="J169" s="159">
        <f t="shared" si="2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21"/>
        <v>0</v>
      </c>
      <c r="Q169" s="162">
        <v>2.0000000000000002E-5</v>
      </c>
      <c r="R169" s="162">
        <f t="shared" si="22"/>
        <v>1.5200000000000001E-3</v>
      </c>
      <c r="S169" s="162">
        <v>0</v>
      </c>
      <c r="T169" s="163">
        <f t="shared" si="23"/>
        <v>0</v>
      </c>
      <c r="AR169" s="164" t="s">
        <v>248</v>
      </c>
      <c r="AT169" s="164" t="s">
        <v>184</v>
      </c>
      <c r="AU169" s="164" t="s">
        <v>86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248</v>
      </c>
      <c r="BM169" s="164" t="s">
        <v>413</v>
      </c>
    </row>
    <row r="170" spans="2:65" s="1" customFormat="1" ht="16.5" customHeight="1">
      <c r="B170" s="152"/>
      <c r="C170" s="166" t="s">
        <v>301</v>
      </c>
      <c r="D170" s="166" t="s">
        <v>280</v>
      </c>
      <c r="E170" s="167" t="s">
        <v>2638</v>
      </c>
      <c r="F170" s="168" t="s">
        <v>2639</v>
      </c>
      <c r="G170" s="169" t="s">
        <v>246</v>
      </c>
      <c r="H170" s="170">
        <v>38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4.4000000000000002E-4</v>
      </c>
      <c r="R170" s="162">
        <f t="shared" si="22"/>
        <v>1.6720000000000002E-2</v>
      </c>
      <c r="S170" s="162">
        <v>0</v>
      </c>
      <c r="T170" s="163">
        <f t="shared" si="23"/>
        <v>0</v>
      </c>
      <c r="AR170" s="164" t="s">
        <v>314</v>
      </c>
      <c r="AT170" s="164" t="s">
        <v>280</v>
      </c>
      <c r="AU170" s="164" t="s">
        <v>86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248</v>
      </c>
      <c r="BM170" s="164" t="s">
        <v>421</v>
      </c>
    </row>
    <row r="171" spans="2:65" s="1" customFormat="1" ht="16.5" customHeight="1">
      <c r="B171" s="152"/>
      <c r="C171" s="166" t="s">
        <v>305</v>
      </c>
      <c r="D171" s="166" t="s">
        <v>280</v>
      </c>
      <c r="E171" s="167" t="s">
        <v>2640</v>
      </c>
      <c r="F171" s="168" t="s">
        <v>2641</v>
      </c>
      <c r="G171" s="169" t="s">
        <v>246</v>
      </c>
      <c r="H171" s="170">
        <v>36</v>
      </c>
      <c r="I171" s="171"/>
      <c r="J171" s="172">
        <f t="shared" si="2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21"/>
        <v>0</v>
      </c>
      <c r="Q171" s="162">
        <v>0</v>
      </c>
      <c r="R171" s="162">
        <f t="shared" si="22"/>
        <v>0</v>
      </c>
      <c r="S171" s="162">
        <v>0</v>
      </c>
      <c r="T171" s="163">
        <f t="shared" si="23"/>
        <v>0</v>
      </c>
      <c r="AR171" s="164" t="s">
        <v>314</v>
      </c>
      <c r="AT171" s="164" t="s">
        <v>280</v>
      </c>
      <c r="AU171" s="164" t="s">
        <v>86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248</v>
      </c>
      <c r="BM171" s="164" t="s">
        <v>429</v>
      </c>
    </row>
    <row r="172" spans="2:65" s="1" customFormat="1" ht="16.5" customHeight="1">
      <c r="B172" s="152"/>
      <c r="C172" s="166" t="s">
        <v>309</v>
      </c>
      <c r="D172" s="166" t="s">
        <v>280</v>
      </c>
      <c r="E172" s="167" t="s">
        <v>2642</v>
      </c>
      <c r="F172" s="168" t="s">
        <v>2643</v>
      </c>
      <c r="G172" s="169" t="s">
        <v>246</v>
      </c>
      <c r="H172" s="170">
        <v>2</v>
      </c>
      <c r="I172" s="171"/>
      <c r="J172" s="172">
        <f t="shared" si="20"/>
        <v>0</v>
      </c>
      <c r="K172" s="168" t="s">
        <v>1</v>
      </c>
      <c r="L172" s="173"/>
      <c r="M172" s="174" t="s">
        <v>1</v>
      </c>
      <c r="N172" s="175" t="s">
        <v>40</v>
      </c>
      <c r="O172" s="51"/>
      <c r="P172" s="162">
        <f t="shared" si="21"/>
        <v>0</v>
      </c>
      <c r="Q172" s="162">
        <v>0</v>
      </c>
      <c r="R172" s="162">
        <f t="shared" si="22"/>
        <v>0</v>
      </c>
      <c r="S172" s="162">
        <v>0</v>
      </c>
      <c r="T172" s="163">
        <f t="shared" si="23"/>
        <v>0</v>
      </c>
      <c r="AR172" s="164" t="s">
        <v>314</v>
      </c>
      <c r="AT172" s="164" t="s">
        <v>280</v>
      </c>
      <c r="AU172" s="164" t="s">
        <v>86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248</v>
      </c>
      <c r="BM172" s="164" t="s">
        <v>437</v>
      </c>
    </row>
    <row r="173" spans="2:65" s="1" customFormat="1" ht="16.5" customHeight="1">
      <c r="B173" s="152"/>
      <c r="C173" s="153" t="s">
        <v>314</v>
      </c>
      <c r="D173" s="153" t="s">
        <v>184</v>
      </c>
      <c r="E173" s="154" t="s">
        <v>2644</v>
      </c>
      <c r="F173" s="155" t="s">
        <v>2645</v>
      </c>
      <c r="G173" s="156" t="s">
        <v>246</v>
      </c>
      <c r="H173" s="157">
        <v>4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2.0000000000000002E-5</v>
      </c>
      <c r="R173" s="162">
        <f t="shared" si="22"/>
        <v>8.0000000000000007E-5</v>
      </c>
      <c r="S173" s="162">
        <v>0</v>
      </c>
      <c r="T173" s="163">
        <f t="shared" si="23"/>
        <v>0</v>
      </c>
      <c r="AR173" s="164" t="s">
        <v>248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248</v>
      </c>
      <c r="BM173" s="164" t="s">
        <v>445</v>
      </c>
    </row>
    <row r="174" spans="2:65" s="1" customFormat="1" ht="16.5" customHeight="1">
      <c r="B174" s="152"/>
      <c r="C174" s="166" t="s">
        <v>318</v>
      </c>
      <c r="D174" s="166" t="s">
        <v>280</v>
      </c>
      <c r="E174" s="167" t="s">
        <v>2646</v>
      </c>
      <c r="F174" s="168" t="s">
        <v>2647</v>
      </c>
      <c r="G174" s="169" t="s">
        <v>246</v>
      </c>
      <c r="H174" s="170">
        <v>4</v>
      </c>
      <c r="I174" s="171"/>
      <c r="J174" s="172">
        <f t="shared" si="2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21"/>
        <v>0</v>
      </c>
      <c r="Q174" s="162">
        <v>2.0000000000000001E-4</v>
      </c>
      <c r="R174" s="162">
        <f t="shared" si="22"/>
        <v>8.0000000000000004E-4</v>
      </c>
      <c r="S174" s="162">
        <v>0</v>
      </c>
      <c r="T174" s="163">
        <f t="shared" si="23"/>
        <v>0</v>
      </c>
      <c r="AR174" s="164" t="s">
        <v>314</v>
      </c>
      <c r="AT174" s="164" t="s">
        <v>280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248</v>
      </c>
      <c r="BM174" s="164" t="s">
        <v>453</v>
      </c>
    </row>
    <row r="175" spans="2:65" s="1" customFormat="1" ht="16.5" customHeight="1">
      <c r="B175" s="152"/>
      <c r="C175" s="153" t="s">
        <v>322</v>
      </c>
      <c r="D175" s="153" t="s">
        <v>184</v>
      </c>
      <c r="E175" s="154" t="s">
        <v>2648</v>
      </c>
      <c r="F175" s="155" t="s">
        <v>2649</v>
      </c>
      <c r="G175" s="156" t="s">
        <v>246</v>
      </c>
      <c r="H175" s="157">
        <v>2</v>
      </c>
      <c r="I175" s="158"/>
      <c r="J175" s="159">
        <f t="shared" si="2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2.0000000000000002E-5</v>
      </c>
      <c r="R175" s="162">
        <f t="shared" si="22"/>
        <v>4.0000000000000003E-5</v>
      </c>
      <c r="S175" s="162">
        <v>0</v>
      </c>
      <c r="T175" s="163">
        <f t="shared" si="23"/>
        <v>0</v>
      </c>
      <c r="AR175" s="164" t="s">
        <v>248</v>
      </c>
      <c r="AT175" s="164" t="s">
        <v>184</v>
      </c>
      <c r="AU175" s="164" t="s">
        <v>86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248</v>
      </c>
      <c r="BM175" s="164" t="s">
        <v>461</v>
      </c>
    </row>
    <row r="176" spans="2:65" s="1" customFormat="1" ht="16.5" customHeight="1">
      <c r="B176" s="152"/>
      <c r="C176" s="166" t="s">
        <v>327</v>
      </c>
      <c r="D176" s="166" t="s">
        <v>280</v>
      </c>
      <c r="E176" s="167" t="s">
        <v>2650</v>
      </c>
      <c r="F176" s="168" t="s">
        <v>2651</v>
      </c>
      <c r="G176" s="169" t="s">
        <v>246</v>
      </c>
      <c r="H176" s="170">
        <v>2</v>
      </c>
      <c r="I176" s="171"/>
      <c r="J176" s="172">
        <f t="shared" si="20"/>
        <v>0</v>
      </c>
      <c r="K176" s="168" t="s">
        <v>1</v>
      </c>
      <c r="L176" s="173"/>
      <c r="M176" s="174" t="s">
        <v>1</v>
      </c>
      <c r="N176" s="175" t="s">
        <v>40</v>
      </c>
      <c r="O176" s="51"/>
      <c r="P176" s="162">
        <f t="shared" si="21"/>
        <v>0</v>
      </c>
      <c r="Q176" s="162">
        <v>3.2000000000000003E-4</v>
      </c>
      <c r="R176" s="162">
        <f t="shared" si="22"/>
        <v>6.4000000000000005E-4</v>
      </c>
      <c r="S176" s="162">
        <v>0</v>
      </c>
      <c r="T176" s="163">
        <f t="shared" si="23"/>
        <v>0</v>
      </c>
      <c r="AR176" s="164" t="s">
        <v>314</v>
      </c>
      <c r="AT176" s="164" t="s">
        <v>280</v>
      </c>
      <c r="AU176" s="164" t="s">
        <v>86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248</v>
      </c>
      <c r="BM176" s="164" t="s">
        <v>469</v>
      </c>
    </row>
    <row r="177" spans="2:65" s="1" customFormat="1" ht="24" customHeight="1">
      <c r="B177" s="152"/>
      <c r="C177" s="153" t="s">
        <v>331</v>
      </c>
      <c r="D177" s="153" t="s">
        <v>184</v>
      </c>
      <c r="E177" s="154" t="s">
        <v>2652</v>
      </c>
      <c r="F177" s="155" t="s">
        <v>2653</v>
      </c>
      <c r="G177" s="156" t="s">
        <v>246</v>
      </c>
      <c r="H177" s="157">
        <v>38</v>
      </c>
      <c r="I177" s="158"/>
      <c r="J177" s="159">
        <f t="shared" si="2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1.6000000000000001E-4</v>
      </c>
      <c r="R177" s="162">
        <f t="shared" si="22"/>
        <v>6.0800000000000003E-3</v>
      </c>
      <c r="S177" s="162">
        <v>0</v>
      </c>
      <c r="T177" s="163">
        <f t="shared" si="23"/>
        <v>0</v>
      </c>
      <c r="AR177" s="164" t="s">
        <v>248</v>
      </c>
      <c r="AT177" s="164" t="s">
        <v>184</v>
      </c>
      <c r="AU177" s="164" t="s">
        <v>86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248</v>
      </c>
      <c r="BM177" s="164" t="s">
        <v>477</v>
      </c>
    </row>
    <row r="178" spans="2:65" s="1" customFormat="1" ht="24" customHeight="1">
      <c r="B178" s="152"/>
      <c r="C178" s="153" t="s">
        <v>335</v>
      </c>
      <c r="D178" s="153" t="s">
        <v>184</v>
      </c>
      <c r="E178" s="154" t="s">
        <v>2654</v>
      </c>
      <c r="F178" s="155" t="s">
        <v>2655</v>
      </c>
      <c r="G178" s="156" t="s">
        <v>246</v>
      </c>
      <c r="H178" s="157">
        <v>4</v>
      </c>
      <c r="I178" s="158"/>
      <c r="J178" s="159">
        <f t="shared" si="20"/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2.0000000000000002E-5</v>
      </c>
      <c r="R178" s="162">
        <f t="shared" si="22"/>
        <v>8.0000000000000007E-5</v>
      </c>
      <c r="S178" s="162">
        <v>0</v>
      </c>
      <c r="T178" s="163">
        <f t="shared" si="23"/>
        <v>0</v>
      </c>
      <c r="AR178" s="164" t="s">
        <v>248</v>
      </c>
      <c r="AT178" s="164" t="s">
        <v>184</v>
      </c>
      <c r="AU178" s="164" t="s">
        <v>86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248</v>
      </c>
      <c r="BM178" s="164" t="s">
        <v>485</v>
      </c>
    </row>
    <row r="179" spans="2:65" s="1" customFormat="1" ht="24" customHeight="1">
      <c r="B179" s="152"/>
      <c r="C179" s="166" t="s">
        <v>339</v>
      </c>
      <c r="D179" s="166" t="s">
        <v>280</v>
      </c>
      <c r="E179" s="167" t="s">
        <v>2656</v>
      </c>
      <c r="F179" s="168" t="s">
        <v>2657</v>
      </c>
      <c r="G179" s="169" t="s">
        <v>246</v>
      </c>
      <c r="H179" s="170">
        <v>4</v>
      </c>
      <c r="I179" s="171"/>
      <c r="J179" s="172">
        <f t="shared" si="20"/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 t="shared" si="21"/>
        <v>0</v>
      </c>
      <c r="Q179" s="162">
        <v>1E-4</v>
      </c>
      <c r="R179" s="162">
        <f t="shared" si="22"/>
        <v>4.0000000000000002E-4</v>
      </c>
      <c r="S179" s="162">
        <v>0</v>
      </c>
      <c r="T179" s="163">
        <f t="shared" si="23"/>
        <v>0</v>
      </c>
      <c r="AR179" s="164" t="s">
        <v>314</v>
      </c>
      <c r="AT179" s="164" t="s">
        <v>280</v>
      </c>
      <c r="AU179" s="164" t="s">
        <v>86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248</v>
      </c>
      <c r="BM179" s="164" t="s">
        <v>493</v>
      </c>
    </row>
    <row r="180" spans="2:65" s="1" customFormat="1" ht="16.5" customHeight="1">
      <c r="B180" s="152"/>
      <c r="C180" s="153" t="s">
        <v>343</v>
      </c>
      <c r="D180" s="153" t="s">
        <v>184</v>
      </c>
      <c r="E180" s="154" t="s">
        <v>2658</v>
      </c>
      <c r="F180" s="155" t="s">
        <v>2659</v>
      </c>
      <c r="G180" s="156" t="s">
        <v>730</v>
      </c>
      <c r="H180" s="157">
        <v>38</v>
      </c>
      <c r="I180" s="158"/>
      <c r="J180" s="159">
        <f t="shared" si="20"/>
        <v>0</v>
      </c>
      <c r="K180" s="155" t="s">
        <v>1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AR180" s="164" t="s">
        <v>248</v>
      </c>
      <c r="AT180" s="164" t="s">
        <v>184</v>
      </c>
      <c r="AU180" s="164" t="s">
        <v>86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248</v>
      </c>
      <c r="BM180" s="164" t="s">
        <v>501</v>
      </c>
    </row>
    <row r="181" spans="2:65" s="1" customFormat="1" ht="16.5" customHeight="1">
      <c r="B181" s="152"/>
      <c r="C181" s="166" t="s">
        <v>347</v>
      </c>
      <c r="D181" s="166" t="s">
        <v>280</v>
      </c>
      <c r="E181" s="167" t="s">
        <v>2660</v>
      </c>
      <c r="F181" s="168" t="s">
        <v>2661</v>
      </c>
      <c r="G181" s="169" t="s">
        <v>246</v>
      </c>
      <c r="H181" s="170">
        <v>38</v>
      </c>
      <c r="I181" s="171"/>
      <c r="J181" s="172">
        <f t="shared" si="20"/>
        <v>0</v>
      </c>
      <c r="K181" s="168" t="s">
        <v>1</v>
      </c>
      <c r="L181" s="173"/>
      <c r="M181" s="174" t="s">
        <v>1</v>
      </c>
      <c r="N181" s="175" t="s">
        <v>40</v>
      </c>
      <c r="O181" s="51"/>
      <c r="P181" s="162">
        <f t="shared" si="21"/>
        <v>0</v>
      </c>
      <c r="Q181" s="162">
        <v>1E-4</v>
      </c>
      <c r="R181" s="162">
        <f t="shared" si="22"/>
        <v>3.8E-3</v>
      </c>
      <c r="S181" s="162">
        <v>0</v>
      </c>
      <c r="T181" s="163">
        <f t="shared" si="23"/>
        <v>0</v>
      </c>
      <c r="AR181" s="164" t="s">
        <v>314</v>
      </c>
      <c r="AT181" s="164" t="s">
        <v>280</v>
      </c>
      <c r="AU181" s="164" t="s">
        <v>86</v>
      </c>
      <c r="AY181" s="13" t="s">
        <v>182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248</v>
      </c>
      <c r="BM181" s="164" t="s">
        <v>510</v>
      </c>
    </row>
    <row r="182" spans="2:65" s="1" customFormat="1" ht="24" customHeight="1">
      <c r="B182" s="152"/>
      <c r="C182" s="153" t="s">
        <v>351</v>
      </c>
      <c r="D182" s="153" t="s">
        <v>184</v>
      </c>
      <c r="E182" s="154" t="s">
        <v>2662</v>
      </c>
      <c r="F182" s="155" t="s">
        <v>2663</v>
      </c>
      <c r="G182" s="156" t="s">
        <v>246</v>
      </c>
      <c r="H182" s="157">
        <v>4</v>
      </c>
      <c r="I182" s="158"/>
      <c r="J182" s="159">
        <f t="shared" si="20"/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2.9999999999999997E-4</v>
      </c>
      <c r="R182" s="162">
        <f t="shared" si="22"/>
        <v>1.1999999999999999E-3</v>
      </c>
      <c r="S182" s="162">
        <v>0</v>
      </c>
      <c r="T182" s="163">
        <f t="shared" si="23"/>
        <v>0</v>
      </c>
      <c r="AR182" s="164" t="s">
        <v>248</v>
      </c>
      <c r="AT182" s="164" t="s">
        <v>184</v>
      </c>
      <c r="AU182" s="164" t="s">
        <v>86</v>
      </c>
      <c r="AY182" s="13" t="s">
        <v>182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248</v>
      </c>
      <c r="BM182" s="164" t="s">
        <v>518</v>
      </c>
    </row>
    <row r="183" spans="2:65" s="1" customFormat="1" ht="24" customHeight="1">
      <c r="B183" s="152"/>
      <c r="C183" s="153" t="s">
        <v>355</v>
      </c>
      <c r="D183" s="153" t="s">
        <v>184</v>
      </c>
      <c r="E183" s="154" t="s">
        <v>2664</v>
      </c>
      <c r="F183" s="155" t="s">
        <v>2665</v>
      </c>
      <c r="G183" s="156" t="s">
        <v>246</v>
      </c>
      <c r="H183" s="157">
        <v>4</v>
      </c>
      <c r="I183" s="158"/>
      <c r="J183" s="159">
        <f t="shared" si="20"/>
        <v>0</v>
      </c>
      <c r="K183" s="155" t="s">
        <v>1</v>
      </c>
      <c r="L183" s="28"/>
      <c r="M183" s="160" t="s">
        <v>1</v>
      </c>
      <c r="N183" s="161" t="s">
        <v>40</v>
      </c>
      <c r="O183" s="51"/>
      <c r="P183" s="162">
        <f t="shared" si="21"/>
        <v>0</v>
      </c>
      <c r="Q183" s="162">
        <v>4.8999999999999998E-4</v>
      </c>
      <c r="R183" s="162">
        <f t="shared" si="22"/>
        <v>1.9599999999999999E-3</v>
      </c>
      <c r="S183" s="162">
        <v>0</v>
      </c>
      <c r="T183" s="163">
        <f t="shared" si="23"/>
        <v>0</v>
      </c>
      <c r="AR183" s="164" t="s">
        <v>248</v>
      </c>
      <c r="AT183" s="164" t="s">
        <v>184</v>
      </c>
      <c r="AU183" s="164" t="s">
        <v>86</v>
      </c>
      <c r="AY183" s="13" t="s">
        <v>182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248</v>
      </c>
      <c r="BM183" s="164" t="s">
        <v>526</v>
      </c>
    </row>
    <row r="184" spans="2:65" s="1" customFormat="1" ht="24" customHeight="1">
      <c r="B184" s="152"/>
      <c r="C184" s="153" t="s">
        <v>359</v>
      </c>
      <c r="D184" s="153" t="s">
        <v>184</v>
      </c>
      <c r="E184" s="154" t="s">
        <v>2666</v>
      </c>
      <c r="F184" s="155" t="s">
        <v>2667</v>
      </c>
      <c r="G184" s="156" t="s">
        <v>196</v>
      </c>
      <c r="H184" s="157">
        <v>7.6999999999999999E-2</v>
      </c>
      <c r="I184" s="158"/>
      <c r="J184" s="159">
        <f t="shared" si="20"/>
        <v>0</v>
      </c>
      <c r="K184" s="155" t="s">
        <v>1</v>
      </c>
      <c r="L184" s="28"/>
      <c r="M184" s="160" t="s">
        <v>1</v>
      </c>
      <c r="N184" s="161" t="s">
        <v>40</v>
      </c>
      <c r="O184" s="51"/>
      <c r="P184" s="162">
        <f t="shared" si="21"/>
        <v>0</v>
      </c>
      <c r="Q184" s="162">
        <v>0</v>
      </c>
      <c r="R184" s="162">
        <f t="shared" si="22"/>
        <v>0</v>
      </c>
      <c r="S184" s="162">
        <v>0</v>
      </c>
      <c r="T184" s="163">
        <f t="shared" si="23"/>
        <v>0</v>
      </c>
      <c r="AR184" s="164" t="s">
        <v>248</v>
      </c>
      <c r="AT184" s="164" t="s">
        <v>184</v>
      </c>
      <c r="AU184" s="164" t="s">
        <v>86</v>
      </c>
      <c r="AY184" s="13" t="s">
        <v>182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248</v>
      </c>
      <c r="BM184" s="164" t="s">
        <v>534</v>
      </c>
    </row>
    <row r="185" spans="2:65" s="1" customFormat="1" ht="24" customHeight="1">
      <c r="B185" s="152"/>
      <c r="C185" s="153" t="s">
        <v>363</v>
      </c>
      <c r="D185" s="153" t="s">
        <v>184</v>
      </c>
      <c r="E185" s="154" t="s">
        <v>2668</v>
      </c>
      <c r="F185" s="155" t="s">
        <v>2669</v>
      </c>
      <c r="G185" s="156" t="s">
        <v>246</v>
      </c>
      <c r="H185" s="157">
        <v>38</v>
      </c>
      <c r="I185" s="158"/>
      <c r="J185" s="159">
        <f t="shared" si="20"/>
        <v>0</v>
      </c>
      <c r="K185" s="155" t="s">
        <v>1</v>
      </c>
      <c r="L185" s="28"/>
      <c r="M185" s="160" t="s">
        <v>1</v>
      </c>
      <c r="N185" s="161" t="s">
        <v>40</v>
      </c>
      <c r="O185" s="51"/>
      <c r="P185" s="162">
        <f t="shared" si="21"/>
        <v>0</v>
      </c>
      <c r="Q185" s="162">
        <v>0</v>
      </c>
      <c r="R185" s="162">
        <f t="shared" si="22"/>
        <v>0</v>
      </c>
      <c r="S185" s="162">
        <v>0</v>
      </c>
      <c r="T185" s="163">
        <f t="shared" si="23"/>
        <v>0</v>
      </c>
      <c r="AR185" s="164" t="s">
        <v>248</v>
      </c>
      <c r="AT185" s="164" t="s">
        <v>184</v>
      </c>
      <c r="AU185" s="164" t="s">
        <v>86</v>
      </c>
      <c r="AY185" s="13" t="s">
        <v>182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248</v>
      </c>
      <c r="BM185" s="164" t="s">
        <v>542</v>
      </c>
    </row>
    <row r="186" spans="2:65" s="11" customFormat="1" ht="22.95" customHeight="1">
      <c r="B186" s="139"/>
      <c r="D186" s="140" t="s">
        <v>73</v>
      </c>
      <c r="E186" s="150" t="s">
        <v>2670</v>
      </c>
      <c r="F186" s="150" t="s">
        <v>2671</v>
      </c>
      <c r="I186" s="142"/>
      <c r="J186" s="151">
        <f>BK186</f>
        <v>0</v>
      </c>
      <c r="L186" s="139"/>
      <c r="M186" s="144"/>
      <c r="N186" s="145"/>
      <c r="O186" s="145"/>
      <c r="P186" s="146">
        <f>SUM(P187:P218)</f>
        <v>0</v>
      </c>
      <c r="Q186" s="145"/>
      <c r="R186" s="146">
        <f>SUM(R187:R218)</f>
        <v>0.67044000000000015</v>
      </c>
      <c r="S186" s="145"/>
      <c r="T186" s="147">
        <f>SUM(T187:T218)</f>
        <v>0</v>
      </c>
      <c r="AR186" s="140" t="s">
        <v>86</v>
      </c>
      <c r="AT186" s="148" t="s">
        <v>73</v>
      </c>
      <c r="AU186" s="148" t="s">
        <v>81</v>
      </c>
      <c r="AY186" s="140" t="s">
        <v>182</v>
      </c>
      <c r="BK186" s="149">
        <f>SUM(BK187:BK218)</f>
        <v>0</v>
      </c>
    </row>
    <row r="187" spans="2:65" s="1" customFormat="1" ht="16.5" customHeight="1">
      <c r="B187" s="152"/>
      <c r="C187" s="153" t="s">
        <v>367</v>
      </c>
      <c r="D187" s="153" t="s">
        <v>184</v>
      </c>
      <c r="E187" s="154" t="s">
        <v>2672</v>
      </c>
      <c r="F187" s="155" t="s">
        <v>2673</v>
      </c>
      <c r="G187" s="156" t="s">
        <v>217</v>
      </c>
      <c r="H187" s="157">
        <v>145</v>
      </c>
      <c r="I187" s="158"/>
      <c r="J187" s="159">
        <f t="shared" ref="J187:J218" si="30">ROUND(I187*H187,2)</f>
        <v>0</v>
      </c>
      <c r="K187" s="155" t="s">
        <v>1</v>
      </c>
      <c r="L187" s="28"/>
      <c r="M187" s="160" t="s">
        <v>1</v>
      </c>
      <c r="N187" s="161" t="s">
        <v>40</v>
      </c>
      <c r="O187" s="51"/>
      <c r="P187" s="162">
        <f t="shared" ref="P187:P218" si="31">O187*H187</f>
        <v>0</v>
      </c>
      <c r="Q187" s="162">
        <v>0</v>
      </c>
      <c r="R187" s="162">
        <f t="shared" ref="R187:R218" si="32">Q187*H187</f>
        <v>0</v>
      </c>
      <c r="S187" s="162">
        <v>0</v>
      </c>
      <c r="T187" s="163">
        <f t="shared" ref="T187:T218" si="33">S187*H187</f>
        <v>0</v>
      </c>
      <c r="AR187" s="164" t="s">
        <v>248</v>
      </c>
      <c r="AT187" s="164" t="s">
        <v>184</v>
      </c>
      <c r="AU187" s="164" t="s">
        <v>86</v>
      </c>
      <c r="AY187" s="13" t="s">
        <v>182</v>
      </c>
      <c r="BE187" s="165">
        <f t="shared" ref="BE187:BE218" si="34">IF(N187="základná",J187,0)</f>
        <v>0</v>
      </c>
      <c r="BF187" s="165">
        <f t="shared" ref="BF187:BF218" si="35">IF(N187="znížená",J187,0)</f>
        <v>0</v>
      </c>
      <c r="BG187" s="165">
        <f t="shared" ref="BG187:BG218" si="36">IF(N187="zákl. prenesená",J187,0)</f>
        <v>0</v>
      </c>
      <c r="BH187" s="165">
        <f t="shared" ref="BH187:BH218" si="37">IF(N187="zníž. prenesená",J187,0)</f>
        <v>0</v>
      </c>
      <c r="BI187" s="165">
        <f t="shared" ref="BI187:BI218" si="38">IF(N187="nulová",J187,0)</f>
        <v>0</v>
      </c>
      <c r="BJ187" s="13" t="s">
        <v>86</v>
      </c>
      <c r="BK187" s="165">
        <f t="shared" ref="BK187:BK218" si="39">ROUND(I187*H187,2)</f>
        <v>0</v>
      </c>
      <c r="BL187" s="13" t="s">
        <v>248</v>
      </c>
      <c r="BM187" s="164" t="s">
        <v>550</v>
      </c>
    </row>
    <row r="188" spans="2:65" s="1" customFormat="1" ht="24" customHeight="1">
      <c r="B188" s="152"/>
      <c r="C188" s="153" t="s">
        <v>371</v>
      </c>
      <c r="D188" s="153" t="s">
        <v>184</v>
      </c>
      <c r="E188" s="154" t="s">
        <v>2674</v>
      </c>
      <c r="F188" s="155" t="s">
        <v>2675</v>
      </c>
      <c r="G188" s="156" t="s">
        <v>246</v>
      </c>
      <c r="H188" s="157">
        <v>38</v>
      </c>
      <c r="I188" s="158"/>
      <c r="J188" s="159">
        <f t="shared" si="30"/>
        <v>0</v>
      </c>
      <c r="K188" s="155" t="s">
        <v>1</v>
      </c>
      <c r="L188" s="28"/>
      <c r="M188" s="160" t="s">
        <v>1</v>
      </c>
      <c r="N188" s="161" t="s">
        <v>40</v>
      </c>
      <c r="O188" s="51"/>
      <c r="P188" s="162">
        <f t="shared" si="31"/>
        <v>0</v>
      </c>
      <c r="Q188" s="162">
        <v>5.0000000000000002E-5</v>
      </c>
      <c r="R188" s="162">
        <f t="shared" si="32"/>
        <v>1.9E-3</v>
      </c>
      <c r="S188" s="162">
        <v>0</v>
      </c>
      <c r="T188" s="163">
        <f t="shared" si="33"/>
        <v>0</v>
      </c>
      <c r="AR188" s="164" t="s">
        <v>248</v>
      </c>
      <c r="AT188" s="164" t="s">
        <v>184</v>
      </c>
      <c r="AU188" s="164" t="s">
        <v>86</v>
      </c>
      <c r="AY188" s="13" t="s">
        <v>182</v>
      </c>
      <c r="BE188" s="165">
        <f t="shared" si="34"/>
        <v>0</v>
      </c>
      <c r="BF188" s="165">
        <f t="shared" si="35"/>
        <v>0</v>
      </c>
      <c r="BG188" s="165">
        <f t="shared" si="36"/>
        <v>0</v>
      </c>
      <c r="BH188" s="165">
        <f t="shared" si="37"/>
        <v>0</v>
      </c>
      <c r="BI188" s="165">
        <f t="shared" si="38"/>
        <v>0</v>
      </c>
      <c r="BJ188" s="13" t="s">
        <v>86</v>
      </c>
      <c r="BK188" s="165">
        <f t="shared" si="39"/>
        <v>0</v>
      </c>
      <c r="BL188" s="13" t="s">
        <v>248</v>
      </c>
      <c r="BM188" s="164" t="s">
        <v>558</v>
      </c>
    </row>
    <row r="189" spans="2:65" s="1" customFormat="1" ht="24" customHeight="1">
      <c r="B189" s="152"/>
      <c r="C189" s="153" t="s">
        <v>375</v>
      </c>
      <c r="D189" s="153" t="s">
        <v>184</v>
      </c>
      <c r="E189" s="154" t="s">
        <v>2676</v>
      </c>
      <c r="F189" s="155" t="s">
        <v>2677</v>
      </c>
      <c r="G189" s="156" t="s">
        <v>246</v>
      </c>
      <c r="H189" s="157">
        <v>9</v>
      </c>
      <c r="I189" s="158"/>
      <c r="J189" s="159">
        <f t="shared" si="30"/>
        <v>0</v>
      </c>
      <c r="K189" s="155" t="s">
        <v>1</v>
      </c>
      <c r="L189" s="28"/>
      <c r="M189" s="160" t="s">
        <v>1</v>
      </c>
      <c r="N189" s="161" t="s">
        <v>40</v>
      </c>
      <c r="O189" s="51"/>
      <c r="P189" s="162">
        <f t="shared" si="31"/>
        <v>0</v>
      </c>
      <c r="Q189" s="162">
        <v>2.0000000000000002E-5</v>
      </c>
      <c r="R189" s="162">
        <f t="shared" si="32"/>
        <v>1.8000000000000001E-4</v>
      </c>
      <c r="S189" s="162">
        <v>0</v>
      </c>
      <c r="T189" s="163">
        <f t="shared" si="33"/>
        <v>0</v>
      </c>
      <c r="AR189" s="164" t="s">
        <v>248</v>
      </c>
      <c r="AT189" s="164" t="s">
        <v>184</v>
      </c>
      <c r="AU189" s="164" t="s">
        <v>86</v>
      </c>
      <c r="AY189" s="13" t="s">
        <v>182</v>
      </c>
      <c r="BE189" s="165">
        <f t="shared" si="34"/>
        <v>0</v>
      </c>
      <c r="BF189" s="165">
        <f t="shared" si="35"/>
        <v>0</v>
      </c>
      <c r="BG189" s="165">
        <f t="shared" si="36"/>
        <v>0</v>
      </c>
      <c r="BH189" s="165">
        <f t="shared" si="37"/>
        <v>0</v>
      </c>
      <c r="BI189" s="165">
        <f t="shared" si="38"/>
        <v>0</v>
      </c>
      <c r="BJ189" s="13" t="s">
        <v>86</v>
      </c>
      <c r="BK189" s="165">
        <f t="shared" si="39"/>
        <v>0</v>
      </c>
      <c r="BL189" s="13" t="s">
        <v>248</v>
      </c>
      <c r="BM189" s="164" t="s">
        <v>566</v>
      </c>
    </row>
    <row r="190" spans="2:65" s="1" customFormat="1" ht="24" customHeight="1">
      <c r="B190" s="152"/>
      <c r="C190" s="166" t="s">
        <v>379</v>
      </c>
      <c r="D190" s="166" t="s">
        <v>280</v>
      </c>
      <c r="E190" s="167" t="s">
        <v>2678</v>
      </c>
      <c r="F190" s="168" t="s">
        <v>2679</v>
      </c>
      <c r="G190" s="169" t="s">
        <v>246</v>
      </c>
      <c r="H190" s="170">
        <v>5</v>
      </c>
      <c r="I190" s="171"/>
      <c r="J190" s="172">
        <f t="shared" si="30"/>
        <v>0</v>
      </c>
      <c r="K190" s="168" t="s">
        <v>1</v>
      </c>
      <c r="L190" s="173"/>
      <c r="M190" s="174" t="s">
        <v>1</v>
      </c>
      <c r="N190" s="175" t="s">
        <v>40</v>
      </c>
      <c r="O190" s="51"/>
      <c r="P190" s="162">
        <f t="shared" si="31"/>
        <v>0</v>
      </c>
      <c r="Q190" s="162">
        <v>4.7200000000000002E-3</v>
      </c>
      <c r="R190" s="162">
        <f t="shared" si="32"/>
        <v>2.3600000000000003E-2</v>
      </c>
      <c r="S190" s="162">
        <v>0</v>
      </c>
      <c r="T190" s="163">
        <f t="shared" si="33"/>
        <v>0</v>
      </c>
      <c r="AR190" s="164" t="s">
        <v>314</v>
      </c>
      <c r="AT190" s="164" t="s">
        <v>280</v>
      </c>
      <c r="AU190" s="164" t="s">
        <v>86</v>
      </c>
      <c r="AY190" s="13" t="s">
        <v>182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248</v>
      </c>
      <c r="BM190" s="164" t="s">
        <v>574</v>
      </c>
    </row>
    <row r="191" spans="2:65" s="1" customFormat="1" ht="24" customHeight="1">
      <c r="B191" s="152"/>
      <c r="C191" s="166" t="s">
        <v>383</v>
      </c>
      <c r="D191" s="166" t="s">
        <v>280</v>
      </c>
      <c r="E191" s="167" t="s">
        <v>2680</v>
      </c>
      <c r="F191" s="168" t="s">
        <v>2681</v>
      </c>
      <c r="G191" s="169" t="s">
        <v>246</v>
      </c>
      <c r="H191" s="170">
        <v>2</v>
      </c>
      <c r="I191" s="171"/>
      <c r="J191" s="172">
        <f t="shared" si="3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31"/>
        <v>0</v>
      </c>
      <c r="Q191" s="162">
        <v>5.8999999999999999E-3</v>
      </c>
      <c r="R191" s="162">
        <f t="shared" si="32"/>
        <v>1.18E-2</v>
      </c>
      <c r="S191" s="162">
        <v>0</v>
      </c>
      <c r="T191" s="163">
        <f t="shared" si="33"/>
        <v>0</v>
      </c>
      <c r="AR191" s="164" t="s">
        <v>314</v>
      </c>
      <c r="AT191" s="164" t="s">
        <v>280</v>
      </c>
      <c r="AU191" s="164" t="s">
        <v>86</v>
      </c>
      <c r="AY191" s="13" t="s">
        <v>182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248</v>
      </c>
      <c r="BM191" s="164" t="s">
        <v>582</v>
      </c>
    </row>
    <row r="192" spans="2:65" s="1" customFormat="1" ht="24" customHeight="1">
      <c r="B192" s="152"/>
      <c r="C192" s="166" t="s">
        <v>387</v>
      </c>
      <c r="D192" s="166" t="s">
        <v>280</v>
      </c>
      <c r="E192" s="167" t="s">
        <v>2682</v>
      </c>
      <c r="F192" s="168" t="s">
        <v>2683</v>
      </c>
      <c r="G192" s="169" t="s">
        <v>246</v>
      </c>
      <c r="H192" s="170">
        <v>2</v>
      </c>
      <c r="I192" s="171"/>
      <c r="J192" s="172">
        <f t="shared" si="30"/>
        <v>0</v>
      </c>
      <c r="K192" s="168" t="s">
        <v>1</v>
      </c>
      <c r="L192" s="173"/>
      <c r="M192" s="174" t="s">
        <v>1</v>
      </c>
      <c r="N192" s="175" t="s">
        <v>40</v>
      </c>
      <c r="O192" s="51"/>
      <c r="P192" s="162">
        <f t="shared" si="31"/>
        <v>0</v>
      </c>
      <c r="Q192" s="162">
        <v>7.0800000000000004E-3</v>
      </c>
      <c r="R192" s="162">
        <f t="shared" si="32"/>
        <v>1.4160000000000001E-2</v>
      </c>
      <c r="S192" s="162">
        <v>0</v>
      </c>
      <c r="T192" s="163">
        <f t="shared" si="33"/>
        <v>0</v>
      </c>
      <c r="AR192" s="164" t="s">
        <v>314</v>
      </c>
      <c r="AT192" s="164" t="s">
        <v>280</v>
      </c>
      <c r="AU192" s="164" t="s">
        <v>86</v>
      </c>
      <c r="AY192" s="13" t="s">
        <v>182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3" t="s">
        <v>86</v>
      </c>
      <c r="BK192" s="165">
        <f t="shared" si="39"/>
        <v>0</v>
      </c>
      <c r="BL192" s="13" t="s">
        <v>248</v>
      </c>
      <c r="BM192" s="164" t="s">
        <v>590</v>
      </c>
    </row>
    <row r="193" spans="2:65" s="1" customFormat="1" ht="24" customHeight="1">
      <c r="B193" s="152"/>
      <c r="C193" s="153" t="s">
        <v>392</v>
      </c>
      <c r="D193" s="153" t="s">
        <v>184</v>
      </c>
      <c r="E193" s="154" t="s">
        <v>2684</v>
      </c>
      <c r="F193" s="155" t="s">
        <v>2685</v>
      </c>
      <c r="G193" s="156" t="s">
        <v>246</v>
      </c>
      <c r="H193" s="157">
        <v>2</v>
      </c>
      <c r="I193" s="158"/>
      <c r="J193" s="159">
        <f t="shared" si="30"/>
        <v>0</v>
      </c>
      <c r="K193" s="155" t="s">
        <v>1</v>
      </c>
      <c r="L193" s="28"/>
      <c r="M193" s="160" t="s">
        <v>1</v>
      </c>
      <c r="N193" s="161" t="s">
        <v>40</v>
      </c>
      <c r="O193" s="51"/>
      <c r="P193" s="162">
        <f t="shared" si="31"/>
        <v>0</v>
      </c>
      <c r="Q193" s="162">
        <v>2.0000000000000002E-5</v>
      </c>
      <c r="R193" s="162">
        <f t="shared" si="32"/>
        <v>4.0000000000000003E-5</v>
      </c>
      <c r="S193" s="162">
        <v>0</v>
      </c>
      <c r="T193" s="163">
        <f t="shared" si="33"/>
        <v>0</v>
      </c>
      <c r="AR193" s="164" t="s">
        <v>248</v>
      </c>
      <c r="AT193" s="164" t="s">
        <v>184</v>
      </c>
      <c r="AU193" s="164" t="s">
        <v>86</v>
      </c>
      <c r="AY193" s="13" t="s">
        <v>182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3" t="s">
        <v>86</v>
      </c>
      <c r="BK193" s="165">
        <f t="shared" si="39"/>
        <v>0</v>
      </c>
      <c r="BL193" s="13" t="s">
        <v>248</v>
      </c>
      <c r="BM193" s="164" t="s">
        <v>598</v>
      </c>
    </row>
    <row r="194" spans="2:65" s="1" customFormat="1" ht="24" customHeight="1">
      <c r="B194" s="152"/>
      <c r="C194" s="166" t="s">
        <v>396</v>
      </c>
      <c r="D194" s="166" t="s">
        <v>280</v>
      </c>
      <c r="E194" s="167" t="s">
        <v>2686</v>
      </c>
      <c r="F194" s="168" t="s">
        <v>2687</v>
      </c>
      <c r="G194" s="169" t="s">
        <v>246</v>
      </c>
      <c r="H194" s="170">
        <v>2</v>
      </c>
      <c r="I194" s="171"/>
      <c r="J194" s="172">
        <f t="shared" si="30"/>
        <v>0</v>
      </c>
      <c r="K194" s="168" t="s">
        <v>1</v>
      </c>
      <c r="L194" s="173"/>
      <c r="M194" s="174" t="s">
        <v>1</v>
      </c>
      <c r="N194" s="175" t="s">
        <v>40</v>
      </c>
      <c r="O194" s="51"/>
      <c r="P194" s="162">
        <f t="shared" si="31"/>
        <v>0</v>
      </c>
      <c r="Q194" s="162">
        <v>9.4500000000000001E-3</v>
      </c>
      <c r="R194" s="162">
        <f t="shared" si="32"/>
        <v>1.89E-2</v>
      </c>
      <c r="S194" s="162">
        <v>0</v>
      </c>
      <c r="T194" s="163">
        <f t="shared" si="33"/>
        <v>0</v>
      </c>
      <c r="AR194" s="164" t="s">
        <v>314</v>
      </c>
      <c r="AT194" s="164" t="s">
        <v>280</v>
      </c>
      <c r="AU194" s="164" t="s">
        <v>86</v>
      </c>
      <c r="AY194" s="13" t="s">
        <v>182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3" t="s">
        <v>86</v>
      </c>
      <c r="BK194" s="165">
        <f t="shared" si="39"/>
        <v>0</v>
      </c>
      <c r="BL194" s="13" t="s">
        <v>248</v>
      </c>
      <c r="BM194" s="164" t="s">
        <v>606</v>
      </c>
    </row>
    <row r="195" spans="2:65" s="1" customFormat="1" ht="24" customHeight="1">
      <c r="B195" s="152"/>
      <c r="C195" s="153" t="s">
        <v>400</v>
      </c>
      <c r="D195" s="153" t="s">
        <v>184</v>
      </c>
      <c r="E195" s="154" t="s">
        <v>2688</v>
      </c>
      <c r="F195" s="155" t="s">
        <v>2689</v>
      </c>
      <c r="G195" s="156" t="s">
        <v>246</v>
      </c>
      <c r="H195" s="157">
        <v>3</v>
      </c>
      <c r="I195" s="158"/>
      <c r="J195" s="159">
        <f t="shared" si="30"/>
        <v>0</v>
      </c>
      <c r="K195" s="155" t="s">
        <v>1</v>
      </c>
      <c r="L195" s="28"/>
      <c r="M195" s="160" t="s">
        <v>1</v>
      </c>
      <c r="N195" s="161" t="s">
        <v>40</v>
      </c>
      <c r="O195" s="51"/>
      <c r="P195" s="162">
        <f t="shared" si="31"/>
        <v>0</v>
      </c>
      <c r="Q195" s="162">
        <v>2.0000000000000002E-5</v>
      </c>
      <c r="R195" s="162">
        <f t="shared" si="32"/>
        <v>6.0000000000000008E-5</v>
      </c>
      <c r="S195" s="162">
        <v>0</v>
      </c>
      <c r="T195" s="163">
        <f t="shared" si="33"/>
        <v>0</v>
      </c>
      <c r="AR195" s="164" t="s">
        <v>248</v>
      </c>
      <c r="AT195" s="164" t="s">
        <v>184</v>
      </c>
      <c r="AU195" s="164" t="s">
        <v>86</v>
      </c>
      <c r="AY195" s="13" t="s">
        <v>182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3" t="s">
        <v>86</v>
      </c>
      <c r="BK195" s="165">
        <f t="shared" si="39"/>
        <v>0</v>
      </c>
      <c r="BL195" s="13" t="s">
        <v>248</v>
      </c>
      <c r="BM195" s="164" t="s">
        <v>614</v>
      </c>
    </row>
    <row r="196" spans="2:65" s="1" customFormat="1" ht="24" customHeight="1">
      <c r="B196" s="152"/>
      <c r="C196" s="166" t="s">
        <v>405</v>
      </c>
      <c r="D196" s="166" t="s">
        <v>280</v>
      </c>
      <c r="E196" s="167" t="s">
        <v>2690</v>
      </c>
      <c r="F196" s="168" t="s">
        <v>2691</v>
      </c>
      <c r="G196" s="169" t="s">
        <v>246</v>
      </c>
      <c r="H196" s="170">
        <v>3</v>
      </c>
      <c r="I196" s="171"/>
      <c r="J196" s="172">
        <f t="shared" si="30"/>
        <v>0</v>
      </c>
      <c r="K196" s="168" t="s">
        <v>1</v>
      </c>
      <c r="L196" s="173"/>
      <c r="M196" s="174" t="s">
        <v>1</v>
      </c>
      <c r="N196" s="175" t="s">
        <v>40</v>
      </c>
      <c r="O196" s="51"/>
      <c r="P196" s="162">
        <f t="shared" si="31"/>
        <v>0</v>
      </c>
      <c r="Q196" s="162">
        <v>1.9900000000000001E-2</v>
      </c>
      <c r="R196" s="162">
        <f t="shared" si="32"/>
        <v>5.9700000000000003E-2</v>
      </c>
      <c r="S196" s="162">
        <v>0</v>
      </c>
      <c r="T196" s="163">
        <f t="shared" si="33"/>
        <v>0</v>
      </c>
      <c r="AR196" s="164" t="s">
        <v>314</v>
      </c>
      <c r="AT196" s="164" t="s">
        <v>280</v>
      </c>
      <c r="AU196" s="164" t="s">
        <v>86</v>
      </c>
      <c r="AY196" s="13" t="s">
        <v>182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3" t="s">
        <v>86</v>
      </c>
      <c r="BK196" s="165">
        <f t="shared" si="39"/>
        <v>0</v>
      </c>
      <c r="BL196" s="13" t="s">
        <v>248</v>
      </c>
      <c r="BM196" s="164" t="s">
        <v>622</v>
      </c>
    </row>
    <row r="197" spans="2:65" s="1" customFormat="1" ht="24" customHeight="1">
      <c r="B197" s="152"/>
      <c r="C197" s="153" t="s">
        <v>409</v>
      </c>
      <c r="D197" s="153" t="s">
        <v>184</v>
      </c>
      <c r="E197" s="154" t="s">
        <v>2692</v>
      </c>
      <c r="F197" s="155" t="s">
        <v>2693</v>
      </c>
      <c r="G197" s="156" t="s">
        <v>246</v>
      </c>
      <c r="H197" s="157">
        <v>2</v>
      </c>
      <c r="I197" s="158"/>
      <c r="J197" s="159">
        <f t="shared" si="30"/>
        <v>0</v>
      </c>
      <c r="K197" s="155" t="s">
        <v>1</v>
      </c>
      <c r="L197" s="28"/>
      <c r="M197" s="160" t="s">
        <v>1</v>
      </c>
      <c r="N197" s="161" t="s">
        <v>40</v>
      </c>
      <c r="O197" s="51"/>
      <c r="P197" s="162">
        <f t="shared" si="31"/>
        <v>0</v>
      </c>
      <c r="Q197" s="162">
        <v>2.0000000000000002E-5</v>
      </c>
      <c r="R197" s="162">
        <f t="shared" si="32"/>
        <v>4.0000000000000003E-5</v>
      </c>
      <c r="S197" s="162">
        <v>0</v>
      </c>
      <c r="T197" s="163">
        <f t="shared" si="33"/>
        <v>0</v>
      </c>
      <c r="AR197" s="164" t="s">
        <v>248</v>
      </c>
      <c r="AT197" s="164" t="s">
        <v>184</v>
      </c>
      <c r="AU197" s="164" t="s">
        <v>86</v>
      </c>
      <c r="AY197" s="13" t="s">
        <v>182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3" t="s">
        <v>86</v>
      </c>
      <c r="BK197" s="165">
        <f t="shared" si="39"/>
        <v>0</v>
      </c>
      <c r="BL197" s="13" t="s">
        <v>248</v>
      </c>
      <c r="BM197" s="164" t="s">
        <v>630</v>
      </c>
    </row>
    <row r="198" spans="2:65" s="1" customFormat="1" ht="24" customHeight="1">
      <c r="B198" s="152"/>
      <c r="C198" s="166" t="s">
        <v>413</v>
      </c>
      <c r="D198" s="166" t="s">
        <v>280</v>
      </c>
      <c r="E198" s="167" t="s">
        <v>2694</v>
      </c>
      <c r="F198" s="168" t="s">
        <v>2695</v>
      </c>
      <c r="G198" s="169" t="s">
        <v>246</v>
      </c>
      <c r="H198" s="170">
        <v>2</v>
      </c>
      <c r="I198" s="171"/>
      <c r="J198" s="172">
        <f t="shared" si="3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31"/>
        <v>0</v>
      </c>
      <c r="Q198" s="162">
        <v>7.1999999999999998E-3</v>
      </c>
      <c r="R198" s="162">
        <f t="shared" si="32"/>
        <v>1.44E-2</v>
      </c>
      <c r="S198" s="162">
        <v>0</v>
      </c>
      <c r="T198" s="163">
        <f t="shared" si="33"/>
        <v>0</v>
      </c>
      <c r="AR198" s="164" t="s">
        <v>314</v>
      </c>
      <c r="AT198" s="164" t="s">
        <v>280</v>
      </c>
      <c r="AU198" s="164" t="s">
        <v>86</v>
      </c>
      <c r="AY198" s="13" t="s">
        <v>182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3" t="s">
        <v>86</v>
      </c>
      <c r="BK198" s="165">
        <f t="shared" si="39"/>
        <v>0</v>
      </c>
      <c r="BL198" s="13" t="s">
        <v>248</v>
      </c>
      <c r="BM198" s="164" t="s">
        <v>638</v>
      </c>
    </row>
    <row r="199" spans="2:65" s="1" customFormat="1" ht="24" customHeight="1">
      <c r="B199" s="152"/>
      <c r="C199" s="153" t="s">
        <v>417</v>
      </c>
      <c r="D199" s="153" t="s">
        <v>184</v>
      </c>
      <c r="E199" s="154" t="s">
        <v>2696</v>
      </c>
      <c r="F199" s="155" t="s">
        <v>2697</v>
      </c>
      <c r="G199" s="156" t="s">
        <v>246</v>
      </c>
      <c r="H199" s="157">
        <v>3</v>
      </c>
      <c r="I199" s="158"/>
      <c r="J199" s="159">
        <f t="shared" si="30"/>
        <v>0</v>
      </c>
      <c r="K199" s="155" t="s">
        <v>1</v>
      </c>
      <c r="L199" s="28"/>
      <c r="M199" s="160" t="s">
        <v>1</v>
      </c>
      <c r="N199" s="161" t="s">
        <v>40</v>
      </c>
      <c r="O199" s="51"/>
      <c r="P199" s="162">
        <f t="shared" si="31"/>
        <v>0</v>
      </c>
      <c r="Q199" s="162">
        <v>2.0000000000000002E-5</v>
      </c>
      <c r="R199" s="162">
        <f t="shared" si="32"/>
        <v>6.0000000000000008E-5</v>
      </c>
      <c r="S199" s="162">
        <v>0</v>
      </c>
      <c r="T199" s="163">
        <f t="shared" si="33"/>
        <v>0</v>
      </c>
      <c r="AR199" s="164" t="s">
        <v>248</v>
      </c>
      <c r="AT199" s="164" t="s">
        <v>184</v>
      </c>
      <c r="AU199" s="164" t="s">
        <v>86</v>
      </c>
      <c r="AY199" s="13" t="s">
        <v>182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3" t="s">
        <v>86</v>
      </c>
      <c r="BK199" s="165">
        <f t="shared" si="39"/>
        <v>0</v>
      </c>
      <c r="BL199" s="13" t="s">
        <v>248</v>
      </c>
      <c r="BM199" s="164" t="s">
        <v>646</v>
      </c>
    </row>
    <row r="200" spans="2:65" s="1" customFormat="1" ht="24" customHeight="1">
      <c r="B200" s="152"/>
      <c r="C200" s="166" t="s">
        <v>421</v>
      </c>
      <c r="D200" s="166" t="s">
        <v>280</v>
      </c>
      <c r="E200" s="167" t="s">
        <v>2698</v>
      </c>
      <c r="F200" s="168" t="s">
        <v>2699</v>
      </c>
      <c r="G200" s="169" t="s">
        <v>246</v>
      </c>
      <c r="H200" s="170">
        <v>2</v>
      </c>
      <c r="I200" s="171"/>
      <c r="J200" s="172">
        <f t="shared" si="3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31"/>
        <v>0</v>
      </c>
      <c r="Q200" s="162">
        <v>1.44E-2</v>
      </c>
      <c r="R200" s="162">
        <f t="shared" si="32"/>
        <v>2.8799999999999999E-2</v>
      </c>
      <c r="S200" s="162">
        <v>0</v>
      </c>
      <c r="T200" s="163">
        <f t="shared" si="33"/>
        <v>0</v>
      </c>
      <c r="AR200" s="164" t="s">
        <v>314</v>
      </c>
      <c r="AT200" s="164" t="s">
        <v>280</v>
      </c>
      <c r="AU200" s="164" t="s">
        <v>86</v>
      </c>
      <c r="AY200" s="13" t="s">
        <v>182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3" t="s">
        <v>86</v>
      </c>
      <c r="BK200" s="165">
        <f t="shared" si="39"/>
        <v>0</v>
      </c>
      <c r="BL200" s="13" t="s">
        <v>248</v>
      </c>
      <c r="BM200" s="164" t="s">
        <v>654</v>
      </c>
    </row>
    <row r="201" spans="2:65" s="1" customFormat="1" ht="24" customHeight="1">
      <c r="B201" s="152"/>
      <c r="C201" s="166" t="s">
        <v>425</v>
      </c>
      <c r="D201" s="166" t="s">
        <v>280</v>
      </c>
      <c r="E201" s="167" t="s">
        <v>2700</v>
      </c>
      <c r="F201" s="168" t="s">
        <v>2701</v>
      </c>
      <c r="G201" s="169" t="s">
        <v>246</v>
      </c>
      <c r="H201" s="170">
        <v>1</v>
      </c>
      <c r="I201" s="171"/>
      <c r="J201" s="172">
        <f t="shared" si="30"/>
        <v>0</v>
      </c>
      <c r="K201" s="168" t="s">
        <v>1</v>
      </c>
      <c r="L201" s="173"/>
      <c r="M201" s="174" t="s">
        <v>1</v>
      </c>
      <c r="N201" s="175" t="s">
        <v>40</v>
      </c>
      <c r="O201" s="51"/>
      <c r="P201" s="162">
        <f t="shared" si="31"/>
        <v>0</v>
      </c>
      <c r="Q201" s="162">
        <v>2.0899999999999998E-2</v>
      </c>
      <c r="R201" s="162">
        <f t="shared" si="32"/>
        <v>2.0899999999999998E-2</v>
      </c>
      <c r="S201" s="162">
        <v>0</v>
      </c>
      <c r="T201" s="163">
        <f t="shared" si="33"/>
        <v>0</v>
      </c>
      <c r="AR201" s="164" t="s">
        <v>314</v>
      </c>
      <c r="AT201" s="164" t="s">
        <v>280</v>
      </c>
      <c r="AU201" s="164" t="s">
        <v>86</v>
      </c>
      <c r="AY201" s="13" t="s">
        <v>182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3" t="s">
        <v>86</v>
      </c>
      <c r="BK201" s="165">
        <f t="shared" si="39"/>
        <v>0</v>
      </c>
      <c r="BL201" s="13" t="s">
        <v>248</v>
      </c>
      <c r="BM201" s="164" t="s">
        <v>663</v>
      </c>
    </row>
    <row r="202" spans="2:65" s="1" customFormat="1" ht="24" customHeight="1">
      <c r="B202" s="152"/>
      <c r="C202" s="153" t="s">
        <v>429</v>
      </c>
      <c r="D202" s="153" t="s">
        <v>184</v>
      </c>
      <c r="E202" s="154" t="s">
        <v>2702</v>
      </c>
      <c r="F202" s="155" t="s">
        <v>2703</v>
      </c>
      <c r="G202" s="156" t="s">
        <v>246</v>
      </c>
      <c r="H202" s="157">
        <v>4</v>
      </c>
      <c r="I202" s="158"/>
      <c r="J202" s="159">
        <f t="shared" si="30"/>
        <v>0</v>
      </c>
      <c r="K202" s="155" t="s">
        <v>1</v>
      </c>
      <c r="L202" s="28"/>
      <c r="M202" s="160" t="s">
        <v>1</v>
      </c>
      <c r="N202" s="161" t="s">
        <v>40</v>
      </c>
      <c r="O202" s="51"/>
      <c r="P202" s="162">
        <f t="shared" si="31"/>
        <v>0</v>
      </c>
      <c r="Q202" s="162">
        <v>2.0000000000000002E-5</v>
      </c>
      <c r="R202" s="162">
        <f t="shared" si="32"/>
        <v>8.0000000000000007E-5</v>
      </c>
      <c r="S202" s="162">
        <v>0</v>
      </c>
      <c r="T202" s="163">
        <f t="shared" si="33"/>
        <v>0</v>
      </c>
      <c r="AR202" s="164" t="s">
        <v>248</v>
      </c>
      <c r="AT202" s="164" t="s">
        <v>184</v>
      </c>
      <c r="AU202" s="164" t="s">
        <v>86</v>
      </c>
      <c r="AY202" s="13" t="s">
        <v>182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3" t="s">
        <v>86</v>
      </c>
      <c r="BK202" s="165">
        <f t="shared" si="39"/>
        <v>0</v>
      </c>
      <c r="BL202" s="13" t="s">
        <v>248</v>
      </c>
      <c r="BM202" s="164" t="s">
        <v>675</v>
      </c>
    </row>
    <row r="203" spans="2:65" s="1" customFormat="1" ht="24" customHeight="1">
      <c r="B203" s="152"/>
      <c r="C203" s="166" t="s">
        <v>433</v>
      </c>
      <c r="D203" s="166" t="s">
        <v>280</v>
      </c>
      <c r="E203" s="167" t="s">
        <v>2704</v>
      </c>
      <c r="F203" s="168" t="s">
        <v>2705</v>
      </c>
      <c r="G203" s="169" t="s">
        <v>246</v>
      </c>
      <c r="H203" s="170">
        <v>1</v>
      </c>
      <c r="I203" s="171"/>
      <c r="J203" s="172">
        <f t="shared" si="3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31"/>
        <v>0</v>
      </c>
      <c r="Q203" s="162">
        <v>1.3610000000000001E-2</v>
      </c>
      <c r="R203" s="162">
        <f t="shared" si="32"/>
        <v>1.3610000000000001E-2</v>
      </c>
      <c r="S203" s="162">
        <v>0</v>
      </c>
      <c r="T203" s="163">
        <f t="shared" si="33"/>
        <v>0</v>
      </c>
      <c r="AR203" s="164" t="s">
        <v>314</v>
      </c>
      <c r="AT203" s="164" t="s">
        <v>280</v>
      </c>
      <c r="AU203" s="164" t="s">
        <v>86</v>
      </c>
      <c r="AY203" s="13" t="s">
        <v>182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3" t="s">
        <v>86</v>
      </c>
      <c r="BK203" s="165">
        <f t="shared" si="39"/>
        <v>0</v>
      </c>
      <c r="BL203" s="13" t="s">
        <v>248</v>
      </c>
      <c r="BM203" s="164" t="s">
        <v>683</v>
      </c>
    </row>
    <row r="204" spans="2:65" s="1" customFormat="1" ht="24" customHeight="1">
      <c r="B204" s="152"/>
      <c r="C204" s="166" t="s">
        <v>437</v>
      </c>
      <c r="D204" s="166" t="s">
        <v>280</v>
      </c>
      <c r="E204" s="167" t="s">
        <v>2706</v>
      </c>
      <c r="F204" s="168" t="s">
        <v>2707</v>
      </c>
      <c r="G204" s="169" t="s">
        <v>246</v>
      </c>
      <c r="H204" s="170">
        <v>3</v>
      </c>
      <c r="I204" s="171"/>
      <c r="J204" s="172">
        <f t="shared" si="30"/>
        <v>0</v>
      </c>
      <c r="K204" s="168" t="s">
        <v>1</v>
      </c>
      <c r="L204" s="173"/>
      <c r="M204" s="174" t="s">
        <v>1</v>
      </c>
      <c r="N204" s="175" t="s">
        <v>40</v>
      </c>
      <c r="O204" s="51"/>
      <c r="P204" s="162">
        <f t="shared" si="31"/>
        <v>0</v>
      </c>
      <c r="Q204" s="162">
        <v>1.6330000000000001E-2</v>
      </c>
      <c r="R204" s="162">
        <f t="shared" si="32"/>
        <v>4.8990000000000006E-2</v>
      </c>
      <c r="S204" s="162">
        <v>0</v>
      </c>
      <c r="T204" s="163">
        <f t="shared" si="33"/>
        <v>0</v>
      </c>
      <c r="AR204" s="164" t="s">
        <v>314</v>
      </c>
      <c r="AT204" s="164" t="s">
        <v>280</v>
      </c>
      <c r="AU204" s="164" t="s">
        <v>86</v>
      </c>
      <c r="AY204" s="13" t="s">
        <v>182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3" t="s">
        <v>86</v>
      </c>
      <c r="BK204" s="165">
        <f t="shared" si="39"/>
        <v>0</v>
      </c>
      <c r="BL204" s="13" t="s">
        <v>248</v>
      </c>
      <c r="BM204" s="164" t="s">
        <v>689</v>
      </c>
    </row>
    <row r="205" spans="2:65" s="1" customFormat="1" ht="24" customHeight="1">
      <c r="B205" s="152"/>
      <c r="C205" s="153" t="s">
        <v>441</v>
      </c>
      <c r="D205" s="153" t="s">
        <v>184</v>
      </c>
      <c r="E205" s="154" t="s">
        <v>2708</v>
      </c>
      <c r="F205" s="155" t="s">
        <v>2709</v>
      </c>
      <c r="G205" s="156" t="s">
        <v>246</v>
      </c>
      <c r="H205" s="157">
        <v>4</v>
      </c>
      <c r="I205" s="158"/>
      <c r="J205" s="159">
        <f t="shared" si="30"/>
        <v>0</v>
      </c>
      <c r="K205" s="155" t="s">
        <v>1</v>
      </c>
      <c r="L205" s="28"/>
      <c r="M205" s="160" t="s">
        <v>1</v>
      </c>
      <c r="N205" s="161" t="s">
        <v>40</v>
      </c>
      <c r="O205" s="51"/>
      <c r="P205" s="162">
        <f t="shared" si="31"/>
        <v>0</v>
      </c>
      <c r="Q205" s="162">
        <v>2.0000000000000002E-5</v>
      </c>
      <c r="R205" s="162">
        <f t="shared" si="32"/>
        <v>8.0000000000000007E-5</v>
      </c>
      <c r="S205" s="162">
        <v>0</v>
      </c>
      <c r="T205" s="163">
        <f t="shared" si="33"/>
        <v>0</v>
      </c>
      <c r="AR205" s="164" t="s">
        <v>248</v>
      </c>
      <c r="AT205" s="164" t="s">
        <v>184</v>
      </c>
      <c r="AU205" s="164" t="s">
        <v>86</v>
      </c>
      <c r="AY205" s="13" t="s">
        <v>182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3" t="s">
        <v>86</v>
      </c>
      <c r="BK205" s="165">
        <f t="shared" si="39"/>
        <v>0</v>
      </c>
      <c r="BL205" s="13" t="s">
        <v>248</v>
      </c>
      <c r="BM205" s="164" t="s">
        <v>697</v>
      </c>
    </row>
    <row r="206" spans="2:65" s="1" customFormat="1" ht="24" customHeight="1">
      <c r="B206" s="152"/>
      <c r="C206" s="166" t="s">
        <v>445</v>
      </c>
      <c r="D206" s="166" t="s">
        <v>280</v>
      </c>
      <c r="E206" s="167" t="s">
        <v>2710</v>
      </c>
      <c r="F206" s="168" t="s">
        <v>2711</v>
      </c>
      <c r="G206" s="169" t="s">
        <v>246</v>
      </c>
      <c r="H206" s="170">
        <v>2</v>
      </c>
      <c r="I206" s="171"/>
      <c r="J206" s="172">
        <f t="shared" si="3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31"/>
        <v>0</v>
      </c>
      <c r="Q206" s="162">
        <v>1.9050000000000001E-2</v>
      </c>
      <c r="R206" s="162">
        <f t="shared" si="32"/>
        <v>3.8100000000000002E-2</v>
      </c>
      <c r="S206" s="162">
        <v>0</v>
      </c>
      <c r="T206" s="163">
        <f t="shared" si="33"/>
        <v>0</v>
      </c>
      <c r="AR206" s="164" t="s">
        <v>314</v>
      </c>
      <c r="AT206" s="164" t="s">
        <v>280</v>
      </c>
      <c r="AU206" s="164" t="s">
        <v>86</v>
      </c>
      <c r="AY206" s="13" t="s">
        <v>182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3" t="s">
        <v>86</v>
      </c>
      <c r="BK206" s="165">
        <f t="shared" si="39"/>
        <v>0</v>
      </c>
      <c r="BL206" s="13" t="s">
        <v>248</v>
      </c>
      <c r="BM206" s="164" t="s">
        <v>705</v>
      </c>
    </row>
    <row r="207" spans="2:65" s="1" customFormat="1" ht="24" customHeight="1">
      <c r="B207" s="152"/>
      <c r="C207" s="166" t="s">
        <v>449</v>
      </c>
      <c r="D207" s="166" t="s">
        <v>280</v>
      </c>
      <c r="E207" s="167" t="s">
        <v>2712</v>
      </c>
      <c r="F207" s="168" t="s">
        <v>2713</v>
      </c>
      <c r="G207" s="169" t="s">
        <v>246</v>
      </c>
      <c r="H207" s="170">
        <v>2</v>
      </c>
      <c r="I207" s="171"/>
      <c r="J207" s="172">
        <f t="shared" si="3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31"/>
        <v>0</v>
      </c>
      <c r="Q207" s="162">
        <v>2.1770000000000001E-2</v>
      </c>
      <c r="R207" s="162">
        <f t="shared" si="32"/>
        <v>4.3540000000000002E-2</v>
      </c>
      <c r="S207" s="162">
        <v>0</v>
      </c>
      <c r="T207" s="163">
        <f t="shared" si="33"/>
        <v>0</v>
      </c>
      <c r="AR207" s="164" t="s">
        <v>314</v>
      </c>
      <c r="AT207" s="164" t="s">
        <v>280</v>
      </c>
      <c r="AU207" s="164" t="s">
        <v>86</v>
      </c>
      <c r="AY207" s="13" t="s">
        <v>182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3" t="s">
        <v>86</v>
      </c>
      <c r="BK207" s="165">
        <f t="shared" si="39"/>
        <v>0</v>
      </c>
      <c r="BL207" s="13" t="s">
        <v>248</v>
      </c>
      <c r="BM207" s="164" t="s">
        <v>713</v>
      </c>
    </row>
    <row r="208" spans="2:65" s="1" customFormat="1" ht="24" customHeight="1">
      <c r="B208" s="152"/>
      <c r="C208" s="153" t="s">
        <v>453</v>
      </c>
      <c r="D208" s="153" t="s">
        <v>184</v>
      </c>
      <c r="E208" s="154" t="s">
        <v>2714</v>
      </c>
      <c r="F208" s="155" t="s">
        <v>2715</v>
      </c>
      <c r="G208" s="156" t="s">
        <v>246</v>
      </c>
      <c r="H208" s="157">
        <v>9</v>
      </c>
      <c r="I208" s="158"/>
      <c r="J208" s="159">
        <f t="shared" si="30"/>
        <v>0</v>
      </c>
      <c r="K208" s="155" t="s">
        <v>1</v>
      </c>
      <c r="L208" s="28"/>
      <c r="M208" s="160" t="s">
        <v>1</v>
      </c>
      <c r="N208" s="161" t="s">
        <v>40</v>
      </c>
      <c r="O208" s="51"/>
      <c r="P208" s="162">
        <f t="shared" si="31"/>
        <v>0</v>
      </c>
      <c r="Q208" s="162">
        <v>2.0000000000000002E-5</v>
      </c>
      <c r="R208" s="162">
        <f t="shared" si="32"/>
        <v>1.8000000000000001E-4</v>
      </c>
      <c r="S208" s="162">
        <v>0</v>
      </c>
      <c r="T208" s="163">
        <f t="shared" si="33"/>
        <v>0</v>
      </c>
      <c r="AR208" s="164" t="s">
        <v>248</v>
      </c>
      <c r="AT208" s="164" t="s">
        <v>184</v>
      </c>
      <c r="AU208" s="164" t="s">
        <v>86</v>
      </c>
      <c r="AY208" s="13" t="s">
        <v>182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248</v>
      </c>
      <c r="BM208" s="164" t="s">
        <v>721</v>
      </c>
    </row>
    <row r="209" spans="2:65" s="1" customFormat="1" ht="24" customHeight="1">
      <c r="B209" s="152"/>
      <c r="C209" s="166" t="s">
        <v>457</v>
      </c>
      <c r="D209" s="166" t="s">
        <v>280</v>
      </c>
      <c r="E209" s="167" t="s">
        <v>2716</v>
      </c>
      <c r="F209" s="168" t="s">
        <v>2717</v>
      </c>
      <c r="G209" s="169" t="s">
        <v>246</v>
      </c>
      <c r="H209" s="170">
        <v>5</v>
      </c>
      <c r="I209" s="171"/>
      <c r="J209" s="172">
        <f t="shared" si="30"/>
        <v>0</v>
      </c>
      <c r="K209" s="168" t="s">
        <v>1</v>
      </c>
      <c r="L209" s="173"/>
      <c r="M209" s="174" t="s">
        <v>1</v>
      </c>
      <c r="N209" s="175" t="s">
        <v>40</v>
      </c>
      <c r="O209" s="51"/>
      <c r="P209" s="162">
        <f t="shared" si="31"/>
        <v>0</v>
      </c>
      <c r="Q209" s="162">
        <v>2.7220000000000001E-2</v>
      </c>
      <c r="R209" s="162">
        <f t="shared" si="32"/>
        <v>0.1361</v>
      </c>
      <c r="S209" s="162">
        <v>0</v>
      </c>
      <c r="T209" s="163">
        <f t="shared" si="33"/>
        <v>0</v>
      </c>
      <c r="AR209" s="164" t="s">
        <v>314</v>
      </c>
      <c r="AT209" s="164" t="s">
        <v>280</v>
      </c>
      <c r="AU209" s="164" t="s">
        <v>86</v>
      </c>
      <c r="AY209" s="13" t="s">
        <v>182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248</v>
      </c>
      <c r="BM209" s="164" t="s">
        <v>732</v>
      </c>
    </row>
    <row r="210" spans="2:65" s="1" customFormat="1" ht="24" customHeight="1">
      <c r="B210" s="152"/>
      <c r="C210" s="166" t="s">
        <v>461</v>
      </c>
      <c r="D210" s="166" t="s">
        <v>280</v>
      </c>
      <c r="E210" s="167" t="s">
        <v>2718</v>
      </c>
      <c r="F210" s="168" t="s">
        <v>2719</v>
      </c>
      <c r="G210" s="169" t="s">
        <v>246</v>
      </c>
      <c r="H210" s="170">
        <v>3</v>
      </c>
      <c r="I210" s="171"/>
      <c r="J210" s="172">
        <f t="shared" si="3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3.2660000000000002E-2</v>
      </c>
      <c r="R210" s="162">
        <f t="shared" si="32"/>
        <v>9.7980000000000012E-2</v>
      </c>
      <c r="S210" s="162">
        <v>0</v>
      </c>
      <c r="T210" s="163">
        <f t="shared" si="33"/>
        <v>0</v>
      </c>
      <c r="AR210" s="164" t="s">
        <v>314</v>
      </c>
      <c r="AT210" s="164" t="s">
        <v>280</v>
      </c>
      <c r="AU210" s="164" t="s">
        <v>86</v>
      </c>
      <c r="AY210" s="13" t="s">
        <v>182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248</v>
      </c>
      <c r="BM210" s="164" t="s">
        <v>740</v>
      </c>
    </row>
    <row r="211" spans="2:65" s="1" customFormat="1" ht="24" customHeight="1">
      <c r="B211" s="152"/>
      <c r="C211" s="166" t="s">
        <v>465</v>
      </c>
      <c r="D211" s="166" t="s">
        <v>280</v>
      </c>
      <c r="E211" s="167" t="s">
        <v>2720</v>
      </c>
      <c r="F211" s="168" t="s">
        <v>2721</v>
      </c>
      <c r="G211" s="169" t="s">
        <v>246</v>
      </c>
      <c r="H211" s="170">
        <v>1</v>
      </c>
      <c r="I211" s="171"/>
      <c r="J211" s="172">
        <f t="shared" si="3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31"/>
        <v>0</v>
      </c>
      <c r="Q211" s="162">
        <v>3.7839999999999999E-2</v>
      </c>
      <c r="R211" s="162">
        <f t="shared" si="32"/>
        <v>3.7839999999999999E-2</v>
      </c>
      <c r="S211" s="162">
        <v>0</v>
      </c>
      <c r="T211" s="163">
        <f t="shared" si="33"/>
        <v>0</v>
      </c>
      <c r="AR211" s="164" t="s">
        <v>314</v>
      </c>
      <c r="AT211" s="164" t="s">
        <v>280</v>
      </c>
      <c r="AU211" s="164" t="s">
        <v>86</v>
      </c>
      <c r="AY211" s="13" t="s">
        <v>182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248</v>
      </c>
      <c r="BM211" s="164" t="s">
        <v>748</v>
      </c>
    </row>
    <row r="212" spans="2:65" s="1" customFormat="1" ht="24" customHeight="1">
      <c r="B212" s="152"/>
      <c r="C212" s="153" t="s">
        <v>469</v>
      </c>
      <c r="D212" s="153" t="s">
        <v>184</v>
      </c>
      <c r="E212" s="154" t="s">
        <v>2722</v>
      </c>
      <c r="F212" s="155" t="s">
        <v>2723</v>
      </c>
      <c r="G212" s="156" t="s">
        <v>246</v>
      </c>
      <c r="H212" s="157">
        <v>1</v>
      </c>
      <c r="I212" s="158"/>
      <c r="J212" s="159">
        <f t="shared" si="30"/>
        <v>0</v>
      </c>
      <c r="K212" s="155" t="s">
        <v>1</v>
      </c>
      <c r="L212" s="28"/>
      <c r="M212" s="160" t="s">
        <v>1</v>
      </c>
      <c r="N212" s="161" t="s">
        <v>40</v>
      </c>
      <c r="O212" s="51"/>
      <c r="P212" s="162">
        <f t="shared" si="31"/>
        <v>0</v>
      </c>
      <c r="Q212" s="162">
        <v>2.0000000000000002E-5</v>
      </c>
      <c r="R212" s="162">
        <f t="shared" si="32"/>
        <v>2.0000000000000002E-5</v>
      </c>
      <c r="S212" s="162">
        <v>0</v>
      </c>
      <c r="T212" s="163">
        <f t="shared" si="33"/>
        <v>0</v>
      </c>
      <c r="AR212" s="164" t="s">
        <v>248</v>
      </c>
      <c r="AT212" s="164" t="s">
        <v>184</v>
      </c>
      <c r="AU212" s="164" t="s">
        <v>86</v>
      </c>
      <c r="AY212" s="13" t="s">
        <v>182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248</v>
      </c>
      <c r="BM212" s="164" t="s">
        <v>756</v>
      </c>
    </row>
    <row r="213" spans="2:65" s="1" customFormat="1" ht="24" customHeight="1">
      <c r="B213" s="152"/>
      <c r="C213" s="166" t="s">
        <v>473</v>
      </c>
      <c r="D213" s="166" t="s">
        <v>280</v>
      </c>
      <c r="E213" s="167" t="s">
        <v>2724</v>
      </c>
      <c r="F213" s="168" t="s">
        <v>2725</v>
      </c>
      <c r="G213" s="169" t="s">
        <v>246</v>
      </c>
      <c r="H213" s="170">
        <v>1</v>
      </c>
      <c r="I213" s="171"/>
      <c r="J213" s="172">
        <f t="shared" si="3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31"/>
        <v>0</v>
      </c>
      <c r="Q213" s="162">
        <v>3.8100000000000002E-2</v>
      </c>
      <c r="R213" s="162">
        <f t="shared" si="32"/>
        <v>3.8100000000000002E-2</v>
      </c>
      <c r="S213" s="162">
        <v>0</v>
      </c>
      <c r="T213" s="163">
        <f t="shared" si="33"/>
        <v>0</v>
      </c>
      <c r="AR213" s="164" t="s">
        <v>314</v>
      </c>
      <c r="AT213" s="164" t="s">
        <v>280</v>
      </c>
      <c r="AU213" s="164" t="s">
        <v>86</v>
      </c>
      <c r="AY213" s="13" t="s">
        <v>182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248</v>
      </c>
      <c r="BM213" s="164" t="s">
        <v>764</v>
      </c>
    </row>
    <row r="214" spans="2:65" s="1" customFormat="1" ht="24" customHeight="1">
      <c r="B214" s="152"/>
      <c r="C214" s="153" t="s">
        <v>477</v>
      </c>
      <c r="D214" s="153" t="s">
        <v>184</v>
      </c>
      <c r="E214" s="154" t="s">
        <v>2726</v>
      </c>
      <c r="F214" s="155" t="s">
        <v>2727</v>
      </c>
      <c r="G214" s="156" t="s">
        <v>246</v>
      </c>
      <c r="H214" s="157">
        <v>1</v>
      </c>
      <c r="I214" s="158"/>
      <c r="J214" s="159">
        <f t="shared" si="30"/>
        <v>0</v>
      </c>
      <c r="K214" s="155" t="s">
        <v>1</v>
      </c>
      <c r="L214" s="28"/>
      <c r="M214" s="160" t="s">
        <v>1</v>
      </c>
      <c r="N214" s="161" t="s">
        <v>40</v>
      </c>
      <c r="O214" s="51"/>
      <c r="P214" s="162">
        <f t="shared" si="31"/>
        <v>0</v>
      </c>
      <c r="Q214" s="162">
        <v>2.0000000000000002E-5</v>
      </c>
      <c r="R214" s="162">
        <f t="shared" si="32"/>
        <v>2.0000000000000002E-5</v>
      </c>
      <c r="S214" s="162">
        <v>0</v>
      </c>
      <c r="T214" s="163">
        <f t="shared" si="33"/>
        <v>0</v>
      </c>
      <c r="AR214" s="164" t="s">
        <v>248</v>
      </c>
      <c r="AT214" s="164" t="s">
        <v>184</v>
      </c>
      <c r="AU214" s="164" t="s">
        <v>86</v>
      </c>
      <c r="AY214" s="13" t="s">
        <v>182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3" t="s">
        <v>86</v>
      </c>
      <c r="BK214" s="165">
        <f t="shared" si="39"/>
        <v>0</v>
      </c>
      <c r="BL214" s="13" t="s">
        <v>248</v>
      </c>
      <c r="BM214" s="164" t="s">
        <v>774</v>
      </c>
    </row>
    <row r="215" spans="2:65" s="1" customFormat="1" ht="24" customHeight="1">
      <c r="B215" s="152"/>
      <c r="C215" s="166" t="s">
        <v>481</v>
      </c>
      <c r="D215" s="166" t="s">
        <v>280</v>
      </c>
      <c r="E215" s="167" t="s">
        <v>2728</v>
      </c>
      <c r="F215" s="168" t="s">
        <v>2729</v>
      </c>
      <c r="G215" s="169" t="s">
        <v>246</v>
      </c>
      <c r="H215" s="170">
        <v>1</v>
      </c>
      <c r="I215" s="171"/>
      <c r="J215" s="172">
        <f t="shared" si="3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31"/>
        <v>0</v>
      </c>
      <c r="Q215" s="162">
        <v>2.1260000000000001E-2</v>
      </c>
      <c r="R215" s="162">
        <f t="shared" si="32"/>
        <v>2.1260000000000001E-2</v>
      </c>
      <c r="S215" s="162">
        <v>0</v>
      </c>
      <c r="T215" s="163">
        <f t="shared" si="33"/>
        <v>0</v>
      </c>
      <c r="AR215" s="164" t="s">
        <v>314</v>
      </c>
      <c r="AT215" s="164" t="s">
        <v>280</v>
      </c>
      <c r="AU215" s="164" t="s">
        <v>86</v>
      </c>
      <c r="AY215" s="13" t="s">
        <v>182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3" t="s">
        <v>86</v>
      </c>
      <c r="BK215" s="165">
        <f t="shared" si="39"/>
        <v>0</v>
      </c>
      <c r="BL215" s="13" t="s">
        <v>248</v>
      </c>
      <c r="BM215" s="164" t="s">
        <v>782</v>
      </c>
    </row>
    <row r="216" spans="2:65" s="1" customFormat="1" ht="24" customHeight="1">
      <c r="B216" s="152"/>
      <c r="C216" s="153" t="s">
        <v>485</v>
      </c>
      <c r="D216" s="153" t="s">
        <v>184</v>
      </c>
      <c r="E216" s="154" t="s">
        <v>2730</v>
      </c>
      <c r="F216" s="155" t="s">
        <v>2731</v>
      </c>
      <c r="G216" s="156" t="s">
        <v>246</v>
      </c>
      <c r="H216" s="157">
        <v>19</v>
      </c>
      <c r="I216" s="158"/>
      <c r="J216" s="159">
        <f t="shared" si="30"/>
        <v>0</v>
      </c>
      <c r="K216" s="155" t="s">
        <v>1</v>
      </c>
      <c r="L216" s="28"/>
      <c r="M216" s="160" t="s">
        <v>1</v>
      </c>
      <c r="N216" s="161" t="s">
        <v>40</v>
      </c>
      <c r="O216" s="51"/>
      <c r="P216" s="162">
        <f t="shared" si="31"/>
        <v>0</v>
      </c>
      <c r="Q216" s="162">
        <v>0</v>
      </c>
      <c r="R216" s="162">
        <f t="shared" si="32"/>
        <v>0</v>
      </c>
      <c r="S216" s="162">
        <v>0</v>
      </c>
      <c r="T216" s="163">
        <f t="shared" si="33"/>
        <v>0</v>
      </c>
      <c r="AR216" s="164" t="s">
        <v>248</v>
      </c>
      <c r="AT216" s="164" t="s">
        <v>184</v>
      </c>
      <c r="AU216" s="164" t="s">
        <v>86</v>
      </c>
      <c r="AY216" s="13" t="s">
        <v>182</v>
      </c>
      <c r="BE216" s="165">
        <f t="shared" si="34"/>
        <v>0</v>
      </c>
      <c r="BF216" s="165">
        <f t="shared" si="35"/>
        <v>0</v>
      </c>
      <c r="BG216" s="165">
        <f t="shared" si="36"/>
        <v>0</v>
      </c>
      <c r="BH216" s="165">
        <f t="shared" si="37"/>
        <v>0</v>
      </c>
      <c r="BI216" s="165">
        <f t="shared" si="38"/>
        <v>0</v>
      </c>
      <c r="BJ216" s="13" t="s">
        <v>86</v>
      </c>
      <c r="BK216" s="165">
        <f t="shared" si="39"/>
        <v>0</v>
      </c>
      <c r="BL216" s="13" t="s">
        <v>248</v>
      </c>
      <c r="BM216" s="164" t="s">
        <v>790</v>
      </c>
    </row>
    <row r="217" spans="2:65" s="1" customFormat="1" ht="24" customHeight="1">
      <c r="B217" s="152"/>
      <c r="C217" s="153" t="s">
        <v>489</v>
      </c>
      <c r="D217" s="153" t="s">
        <v>184</v>
      </c>
      <c r="E217" s="154" t="s">
        <v>2732</v>
      </c>
      <c r="F217" s="155" t="s">
        <v>2733</v>
      </c>
      <c r="G217" s="156" t="s">
        <v>246</v>
      </c>
      <c r="H217" s="157">
        <v>19</v>
      </c>
      <c r="I217" s="158"/>
      <c r="J217" s="159">
        <f t="shared" si="30"/>
        <v>0</v>
      </c>
      <c r="K217" s="155" t="s">
        <v>1</v>
      </c>
      <c r="L217" s="28"/>
      <c r="M217" s="160" t="s">
        <v>1</v>
      </c>
      <c r="N217" s="161" t="s">
        <v>40</v>
      </c>
      <c r="O217" s="51"/>
      <c r="P217" s="162">
        <f t="shared" si="31"/>
        <v>0</v>
      </c>
      <c r="Q217" s="162">
        <v>0</v>
      </c>
      <c r="R217" s="162">
        <f t="shared" si="32"/>
        <v>0</v>
      </c>
      <c r="S217" s="162">
        <v>0</v>
      </c>
      <c r="T217" s="163">
        <f t="shared" si="33"/>
        <v>0</v>
      </c>
      <c r="AR217" s="164" t="s">
        <v>248</v>
      </c>
      <c r="AT217" s="164" t="s">
        <v>184</v>
      </c>
      <c r="AU217" s="164" t="s">
        <v>86</v>
      </c>
      <c r="AY217" s="13" t="s">
        <v>182</v>
      </c>
      <c r="BE217" s="165">
        <f t="shared" si="34"/>
        <v>0</v>
      </c>
      <c r="BF217" s="165">
        <f t="shared" si="35"/>
        <v>0</v>
      </c>
      <c r="BG217" s="165">
        <f t="shared" si="36"/>
        <v>0</v>
      </c>
      <c r="BH217" s="165">
        <f t="shared" si="37"/>
        <v>0</v>
      </c>
      <c r="BI217" s="165">
        <f t="shared" si="38"/>
        <v>0</v>
      </c>
      <c r="BJ217" s="13" t="s">
        <v>86</v>
      </c>
      <c r="BK217" s="165">
        <f t="shared" si="39"/>
        <v>0</v>
      </c>
      <c r="BL217" s="13" t="s">
        <v>248</v>
      </c>
      <c r="BM217" s="164" t="s">
        <v>798</v>
      </c>
    </row>
    <row r="218" spans="2:65" s="1" customFormat="1" ht="24" customHeight="1">
      <c r="B218" s="152"/>
      <c r="C218" s="153" t="s">
        <v>493</v>
      </c>
      <c r="D218" s="153" t="s">
        <v>184</v>
      </c>
      <c r="E218" s="154" t="s">
        <v>2734</v>
      </c>
      <c r="F218" s="155" t="s">
        <v>2735</v>
      </c>
      <c r="G218" s="156" t="s">
        <v>196</v>
      </c>
      <c r="H218" s="157">
        <v>0.67</v>
      </c>
      <c r="I218" s="158"/>
      <c r="J218" s="159">
        <f t="shared" si="30"/>
        <v>0</v>
      </c>
      <c r="K218" s="155" t="s">
        <v>1</v>
      </c>
      <c r="L218" s="28"/>
      <c r="M218" s="176" t="s">
        <v>1</v>
      </c>
      <c r="N218" s="177" t="s">
        <v>40</v>
      </c>
      <c r="O218" s="178"/>
      <c r="P218" s="179">
        <f t="shared" si="31"/>
        <v>0</v>
      </c>
      <c r="Q218" s="179">
        <v>0</v>
      </c>
      <c r="R218" s="179">
        <f t="shared" si="32"/>
        <v>0</v>
      </c>
      <c r="S218" s="179">
        <v>0</v>
      </c>
      <c r="T218" s="180">
        <f t="shared" si="33"/>
        <v>0</v>
      </c>
      <c r="AR218" s="164" t="s">
        <v>248</v>
      </c>
      <c r="AT218" s="164" t="s">
        <v>184</v>
      </c>
      <c r="AU218" s="164" t="s">
        <v>86</v>
      </c>
      <c r="AY218" s="13" t="s">
        <v>182</v>
      </c>
      <c r="BE218" s="165">
        <f t="shared" si="34"/>
        <v>0</v>
      </c>
      <c r="BF218" s="165">
        <f t="shared" si="35"/>
        <v>0</v>
      </c>
      <c r="BG218" s="165">
        <f t="shared" si="36"/>
        <v>0</v>
      </c>
      <c r="BH218" s="165">
        <f t="shared" si="37"/>
        <v>0</v>
      </c>
      <c r="BI218" s="165">
        <f t="shared" si="38"/>
        <v>0</v>
      </c>
      <c r="BJ218" s="13" t="s">
        <v>86</v>
      </c>
      <c r="BK218" s="165">
        <f t="shared" si="39"/>
        <v>0</v>
      </c>
      <c r="BL218" s="13" t="s">
        <v>248</v>
      </c>
      <c r="BM218" s="164" t="s">
        <v>806</v>
      </c>
    </row>
    <row r="219" spans="2:65" s="1" customFormat="1" ht="7.05" customHeight="1">
      <c r="B219" s="40"/>
      <c r="C219" s="41"/>
      <c r="D219" s="41"/>
      <c r="E219" s="41"/>
      <c r="F219" s="41"/>
      <c r="G219" s="41"/>
      <c r="H219" s="41"/>
      <c r="I219" s="113"/>
      <c r="J219" s="41"/>
      <c r="K219" s="41"/>
      <c r="L219" s="28"/>
    </row>
  </sheetData>
  <autoFilter ref="C132:K218" xr:uid="{00000000-0009-0000-0000-00000C000000}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8"/>
  <sheetViews>
    <sheetView showGridLines="0" topLeftCell="A78" workbookViewId="0">
      <selection activeCell="F351" sqref="F351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12.28515625" customWidth="1"/>
    <col min="13" max="13" width="10.85546875" hidden="1" customWidth="1"/>
    <col min="14" max="14" width="9.42578125" hidden="1"/>
    <col min="15" max="20" width="14.140625" hidden="1" customWidth="1"/>
    <col min="21" max="21" width="2.140625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92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50" t="s">
        <v>135</v>
      </c>
      <c r="F9" s="213"/>
      <c r="G9" s="213"/>
      <c r="H9" s="213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2" t="s">
        <v>137</v>
      </c>
      <c r="F11" s="253"/>
      <c r="G11" s="253"/>
      <c r="H11" s="253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3" t="s">
        <v>139</v>
      </c>
      <c r="F13" s="253"/>
      <c r="G13" s="253"/>
      <c r="H13" s="25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44322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4" t="str">
        <f>'Rekapitulácia stavby'!E14</f>
        <v>Vyplň údaj</v>
      </c>
      <c r="F22" s="226"/>
      <c r="G22" s="226"/>
      <c r="H22" s="226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0" t="s">
        <v>1</v>
      </c>
      <c r="F31" s="230"/>
      <c r="G31" s="230"/>
      <c r="H31" s="230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ROUND(J147,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ROUND((SUM(BE147:BE417)),  2)</f>
        <v>0</v>
      </c>
      <c r="I37" s="101">
        <v>0.2</v>
      </c>
      <c r="J37" s="100">
        <f>ROUND(((SUM(BE147:BE417))*I37),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ROUND((SUM(BF147:BF417)),  2)</f>
        <v>0</v>
      </c>
      <c r="I38" s="101">
        <v>0.2</v>
      </c>
      <c r="J38" s="100">
        <f>ROUND(((SUM(BF147:BF417))*I38),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ROUND((SUM(BG147:BG417)),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ROUND((SUM(BH147:BH417)),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ROUND((SUM(BI147:BI417)),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50" t="s">
        <v>135</v>
      </c>
      <c r="F87" s="213"/>
      <c r="G87" s="213"/>
      <c r="H87" s="213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2" t="s">
        <v>137</v>
      </c>
      <c r="F89" s="253"/>
      <c r="G89" s="253"/>
      <c r="H89" s="253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3" t="str">
        <f>E13</f>
        <v>01.01a - ASR</v>
      </c>
      <c r="F91" s="253"/>
      <c r="G91" s="253"/>
      <c r="H91" s="253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44322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J147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J148</f>
        <v>0</v>
      </c>
      <c r="L101" s="119"/>
    </row>
    <row r="102" spans="2:47" s="9" customFormat="1" ht="19.95" customHeight="1">
      <c r="B102" s="124"/>
      <c r="D102" s="125" t="s">
        <v>146</v>
      </c>
      <c r="E102" s="126"/>
      <c r="F102" s="126"/>
      <c r="G102" s="126"/>
      <c r="H102" s="126"/>
      <c r="I102" s="127"/>
      <c r="J102" s="128">
        <f>J149</f>
        <v>0</v>
      </c>
      <c r="L102" s="124"/>
    </row>
    <row r="103" spans="2:47" s="9" customFormat="1" ht="19.95" customHeight="1">
      <c r="B103" s="124"/>
      <c r="D103" s="125" t="s">
        <v>147</v>
      </c>
      <c r="E103" s="126"/>
      <c r="F103" s="126"/>
      <c r="G103" s="126"/>
      <c r="H103" s="126"/>
      <c r="I103" s="127"/>
      <c r="J103" s="128">
        <f>J155</f>
        <v>0</v>
      </c>
      <c r="L103" s="124"/>
    </row>
    <row r="104" spans="2:47" s="9" customFormat="1" ht="19.95" customHeight="1">
      <c r="B104" s="124"/>
      <c r="D104" s="125" t="s">
        <v>148</v>
      </c>
      <c r="E104" s="126"/>
      <c r="F104" s="126"/>
      <c r="G104" s="126"/>
      <c r="H104" s="126"/>
      <c r="I104" s="127"/>
      <c r="J104" s="128">
        <f>J185</f>
        <v>0</v>
      </c>
      <c r="L104" s="124"/>
    </row>
    <row r="105" spans="2:47" s="9" customFormat="1" ht="19.95" customHeight="1">
      <c r="B105" s="124"/>
      <c r="D105" s="125" t="s">
        <v>149</v>
      </c>
      <c r="E105" s="126"/>
      <c r="F105" s="126"/>
      <c r="G105" s="126"/>
      <c r="H105" s="126"/>
      <c r="I105" s="127"/>
      <c r="J105" s="128">
        <f>J202</f>
        <v>0</v>
      </c>
      <c r="L105" s="124"/>
    </row>
    <row r="106" spans="2:47" s="9" customFormat="1" ht="19.95" customHeight="1">
      <c r="B106" s="124"/>
      <c r="D106" s="125" t="s">
        <v>150</v>
      </c>
      <c r="E106" s="126"/>
      <c r="F106" s="126"/>
      <c r="G106" s="126"/>
      <c r="H106" s="126"/>
      <c r="I106" s="127"/>
      <c r="J106" s="128">
        <f>J206</f>
        <v>0</v>
      </c>
      <c r="L106" s="124"/>
    </row>
    <row r="107" spans="2:47" s="9" customFormat="1" ht="19.95" customHeight="1">
      <c r="B107" s="124"/>
      <c r="D107" s="125" t="s">
        <v>151</v>
      </c>
      <c r="E107" s="126"/>
      <c r="F107" s="126"/>
      <c r="G107" s="126"/>
      <c r="H107" s="126"/>
      <c r="I107" s="127"/>
      <c r="J107" s="128">
        <f>J232</f>
        <v>0</v>
      </c>
      <c r="L107" s="124"/>
    </row>
    <row r="108" spans="2:47" s="9" customFormat="1" ht="19.95" customHeight="1">
      <c r="B108" s="124"/>
      <c r="D108" s="125" t="s">
        <v>152</v>
      </c>
      <c r="E108" s="126"/>
      <c r="F108" s="126"/>
      <c r="G108" s="126"/>
      <c r="H108" s="126"/>
      <c r="I108" s="127"/>
      <c r="J108" s="128">
        <f>J272</f>
        <v>0</v>
      </c>
      <c r="L108" s="124"/>
    </row>
    <row r="109" spans="2:47" s="8" customFormat="1" ht="25.05" customHeight="1">
      <c r="B109" s="119"/>
      <c r="D109" s="120" t="s">
        <v>153</v>
      </c>
      <c r="E109" s="121"/>
      <c r="F109" s="121"/>
      <c r="G109" s="121"/>
      <c r="H109" s="121"/>
      <c r="I109" s="122"/>
      <c r="J109" s="123">
        <f>J274</f>
        <v>0</v>
      </c>
      <c r="L109" s="119"/>
    </row>
    <row r="110" spans="2:47" s="9" customFormat="1" ht="19.95" customHeight="1">
      <c r="B110" s="124"/>
      <c r="D110" s="125" t="s">
        <v>154</v>
      </c>
      <c r="E110" s="126"/>
      <c r="F110" s="126"/>
      <c r="G110" s="126"/>
      <c r="H110" s="126"/>
      <c r="I110" s="127"/>
      <c r="J110" s="128">
        <f>J275</f>
        <v>0</v>
      </c>
      <c r="L110" s="124"/>
    </row>
    <row r="111" spans="2:47" s="9" customFormat="1" ht="19.95" customHeight="1">
      <c r="B111" s="124"/>
      <c r="D111" s="125" t="s">
        <v>155</v>
      </c>
      <c r="E111" s="126"/>
      <c r="F111" s="126"/>
      <c r="G111" s="126"/>
      <c r="H111" s="126"/>
      <c r="I111" s="127"/>
      <c r="J111" s="128">
        <f>J287</f>
        <v>0</v>
      </c>
      <c r="L111" s="124"/>
    </row>
    <row r="112" spans="2:47" s="9" customFormat="1" ht="19.95" customHeight="1">
      <c r="B112" s="124"/>
      <c r="D112" s="125" t="s">
        <v>156</v>
      </c>
      <c r="E112" s="126"/>
      <c r="F112" s="126"/>
      <c r="G112" s="126"/>
      <c r="H112" s="126"/>
      <c r="I112" s="127"/>
      <c r="J112" s="128">
        <f>J291</f>
        <v>0</v>
      </c>
      <c r="L112" s="124"/>
    </row>
    <row r="113" spans="2:12" s="9" customFormat="1" ht="19.95" customHeight="1">
      <c r="B113" s="124"/>
      <c r="D113" s="125" t="s">
        <v>157</v>
      </c>
      <c r="E113" s="126"/>
      <c r="F113" s="126"/>
      <c r="G113" s="126"/>
      <c r="H113" s="126"/>
      <c r="I113" s="127"/>
      <c r="J113" s="128">
        <f>J302</f>
        <v>0</v>
      </c>
      <c r="L113" s="124"/>
    </row>
    <row r="114" spans="2:12" s="9" customFormat="1" ht="19.95" customHeight="1">
      <c r="B114" s="124"/>
      <c r="D114" s="125" t="s">
        <v>158</v>
      </c>
      <c r="E114" s="126"/>
      <c r="F114" s="126"/>
      <c r="G114" s="126"/>
      <c r="H114" s="126"/>
      <c r="I114" s="127"/>
      <c r="J114" s="128">
        <f>J313</f>
        <v>0</v>
      </c>
      <c r="L114" s="124"/>
    </row>
    <row r="115" spans="2:12" s="9" customFormat="1" ht="19.95" customHeight="1">
      <c r="B115" s="124"/>
      <c r="D115" s="125" t="s">
        <v>159</v>
      </c>
      <c r="E115" s="126"/>
      <c r="F115" s="126"/>
      <c r="G115" s="126"/>
      <c r="H115" s="126"/>
      <c r="I115" s="127"/>
      <c r="J115" s="128">
        <f>J321</f>
        <v>0</v>
      </c>
      <c r="L115" s="124"/>
    </row>
    <row r="116" spans="2:12" s="9" customFormat="1" ht="19.95" customHeight="1">
      <c r="B116" s="124"/>
      <c r="D116" s="125" t="s">
        <v>160</v>
      </c>
      <c r="E116" s="126"/>
      <c r="F116" s="126"/>
      <c r="G116" s="126"/>
      <c r="H116" s="126"/>
      <c r="I116" s="127"/>
      <c r="J116" s="128">
        <f>J343</f>
        <v>0</v>
      </c>
      <c r="L116" s="124"/>
    </row>
    <row r="117" spans="2:12" s="9" customFormat="1" ht="19.95" customHeight="1">
      <c r="B117" s="124"/>
      <c r="D117" s="125" t="s">
        <v>161</v>
      </c>
      <c r="E117" s="126"/>
      <c r="F117" s="126"/>
      <c r="G117" s="126"/>
      <c r="H117" s="126"/>
      <c r="I117" s="127"/>
      <c r="J117" s="128">
        <f>J374</f>
        <v>0</v>
      </c>
      <c r="L117" s="124"/>
    </row>
    <row r="118" spans="2:12" s="9" customFormat="1" ht="19.95" customHeight="1">
      <c r="B118" s="124"/>
      <c r="D118" s="125" t="s">
        <v>162</v>
      </c>
      <c r="E118" s="126"/>
      <c r="F118" s="126"/>
      <c r="G118" s="126"/>
      <c r="H118" s="126"/>
      <c r="I118" s="127"/>
      <c r="J118" s="128">
        <f>J380</f>
        <v>0</v>
      </c>
      <c r="L118" s="124"/>
    </row>
    <row r="119" spans="2:12" s="9" customFormat="1" ht="19.95" customHeight="1">
      <c r="B119" s="124"/>
      <c r="D119" s="125" t="s">
        <v>163</v>
      </c>
      <c r="E119" s="126"/>
      <c r="F119" s="126"/>
      <c r="G119" s="126"/>
      <c r="H119" s="126"/>
      <c r="I119" s="127"/>
      <c r="J119" s="128">
        <f>J390</f>
        <v>0</v>
      </c>
      <c r="L119" s="124"/>
    </row>
    <row r="120" spans="2:12" s="9" customFormat="1" ht="19.95" customHeight="1">
      <c r="B120" s="124"/>
      <c r="D120" s="125" t="s">
        <v>164</v>
      </c>
      <c r="E120" s="126"/>
      <c r="F120" s="126"/>
      <c r="G120" s="126"/>
      <c r="H120" s="126"/>
      <c r="I120" s="127"/>
      <c r="J120" s="128">
        <f>J401</f>
        <v>0</v>
      </c>
      <c r="L120" s="124"/>
    </row>
    <row r="121" spans="2:12" s="9" customFormat="1" ht="19.95" customHeight="1">
      <c r="B121" s="124"/>
      <c r="D121" s="125" t="s">
        <v>165</v>
      </c>
      <c r="E121" s="126"/>
      <c r="F121" s="126"/>
      <c r="G121" s="126"/>
      <c r="H121" s="126"/>
      <c r="I121" s="127"/>
      <c r="J121" s="128">
        <f>J404</f>
        <v>0</v>
      </c>
      <c r="L121" s="124"/>
    </row>
    <row r="122" spans="2:12" s="9" customFormat="1" ht="19.95" customHeight="1">
      <c r="B122" s="124"/>
      <c r="D122" s="125" t="s">
        <v>166</v>
      </c>
      <c r="E122" s="126"/>
      <c r="F122" s="126"/>
      <c r="G122" s="126"/>
      <c r="H122" s="126"/>
      <c r="I122" s="127"/>
      <c r="J122" s="128">
        <f>J408</f>
        <v>0</v>
      </c>
      <c r="L122" s="124"/>
    </row>
    <row r="123" spans="2:12" s="9" customFormat="1" ht="19.95" customHeight="1">
      <c r="B123" s="124"/>
      <c r="D123" s="125" t="s">
        <v>167</v>
      </c>
      <c r="E123" s="126"/>
      <c r="F123" s="126"/>
      <c r="G123" s="126"/>
      <c r="H123" s="126"/>
      <c r="I123" s="127"/>
      <c r="J123" s="128">
        <f>J413</f>
        <v>0</v>
      </c>
      <c r="L123" s="124"/>
    </row>
    <row r="124" spans="2:12" s="1" customFormat="1" ht="21.75" customHeight="1">
      <c r="B124" s="28"/>
      <c r="I124" s="93"/>
      <c r="L124" s="28"/>
    </row>
    <row r="125" spans="2:12" s="1" customFormat="1" ht="7.05" customHeight="1">
      <c r="B125" s="40"/>
      <c r="C125" s="41"/>
      <c r="D125" s="41"/>
      <c r="E125" s="41"/>
      <c r="F125" s="41"/>
      <c r="G125" s="41"/>
      <c r="H125" s="41"/>
      <c r="I125" s="113"/>
      <c r="J125" s="41"/>
      <c r="K125" s="41"/>
      <c r="L125" s="28"/>
    </row>
    <row r="129" spans="2:12" s="1" customFormat="1" ht="7.05" customHeight="1">
      <c r="B129" s="42"/>
      <c r="C129" s="43"/>
      <c r="D129" s="43"/>
      <c r="E129" s="43"/>
      <c r="F129" s="43"/>
      <c r="G129" s="43"/>
      <c r="H129" s="43"/>
      <c r="I129" s="114"/>
      <c r="J129" s="43"/>
      <c r="K129" s="43"/>
      <c r="L129" s="28"/>
    </row>
    <row r="130" spans="2:12" s="1" customFormat="1" ht="25.05" customHeight="1">
      <c r="B130" s="28"/>
      <c r="C130" s="17" t="s">
        <v>168</v>
      </c>
      <c r="I130" s="93"/>
      <c r="L130" s="28"/>
    </row>
    <row r="131" spans="2:12" s="1" customFormat="1" ht="7.05" customHeight="1">
      <c r="B131" s="28"/>
      <c r="I131" s="93"/>
      <c r="L131" s="28"/>
    </row>
    <row r="132" spans="2:12" s="1" customFormat="1" ht="12" customHeight="1">
      <c r="B132" s="28"/>
      <c r="C132" s="23" t="s">
        <v>15</v>
      </c>
      <c r="I132" s="93"/>
      <c r="L132" s="28"/>
    </row>
    <row r="133" spans="2:12" s="1" customFormat="1" ht="16.5" customHeight="1">
      <c r="B133" s="28"/>
      <c r="E133" s="250" t="str">
        <f>E7</f>
        <v>ZARIADENIE OPATROVATEĽSKEJ SLUŽBY A DENNÝ STACIONÁR V OBJEKTE SÚP. Č. 2845</v>
      </c>
      <c r="F133" s="251"/>
      <c r="G133" s="251"/>
      <c r="H133" s="251"/>
      <c r="I133" s="93"/>
      <c r="L133" s="28"/>
    </row>
    <row r="134" spans="2:12" ht="12" customHeight="1">
      <c r="B134" s="16"/>
      <c r="C134" s="23" t="s">
        <v>134</v>
      </c>
      <c r="L134" s="16"/>
    </row>
    <row r="135" spans="2:12" ht="25.5" customHeight="1">
      <c r="B135" s="16"/>
      <c r="E135" s="250" t="s">
        <v>135</v>
      </c>
      <c r="F135" s="213"/>
      <c r="G135" s="213"/>
      <c r="H135" s="213"/>
      <c r="L135" s="16"/>
    </row>
    <row r="136" spans="2:12" ht="12" customHeight="1">
      <c r="B136" s="16"/>
      <c r="C136" s="23" t="s">
        <v>136</v>
      </c>
      <c r="L136" s="16"/>
    </row>
    <row r="137" spans="2:12" s="1" customFormat="1" ht="16.5" customHeight="1">
      <c r="B137" s="28"/>
      <c r="E137" s="252" t="s">
        <v>137</v>
      </c>
      <c r="F137" s="253"/>
      <c r="G137" s="253"/>
      <c r="H137" s="253"/>
      <c r="I137" s="93"/>
      <c r="L137" s="28"/>
    </row>
    <row r="138" spans="2:12" s="1" customFormat="1" ht="12" customHeight="1">
      <c r="B138" s="28"/>
      <c r="C138" s="23" t="s">
        <v>138</v>
      </c>
      <c r="I138" s="93"/>
      <c r="L138" s="28"/>
    </row>
    <row r="139" spans="2:12" s="1" customFormat="1" ht="16.5" customHeight="1">
      <c r="B139" s="28"/>
      <c r="E139" s="223" t="str">
        <f>E13</f>
        <v>01.01a - ASR</v>
      </c>
      <c r="F139" s="253"/>
      <c r="G139" s="253"/>
      <c r="H139" s="253"/>
      <c r="I139" s="93"/>
      <c r="L139" s="28"/>
    </row>
    <row r="140" spans="2:12" s="1" customFormat="1" ht="7.05" customHeight="1">
      <c r="B140" s="28"/>
      <c r="I140" s="93"/>
      <c r="L140" s="28"/>
    </row>
    <row r="141" spans="2:12" s="1" customFormat="1" ht="12" customHeight="1">
      <c r="B141" s="28"/>
      <c r="C141" s="23" t="s">
        <v>19</v>
      </c>
      <c r="F141" s="21" t="str">
        <f>F16</f>
        <v>parc. č. C KN 5066/204, k.ú. Snina</v>
      </c>
      <c r="I141" s="94" t="s">
        <v>21</v>
      </c>
      <c r="J141" s="48">
        <f>IF(J16="","",J16)</f>
        <v>44322</v>
      </c>
      <c r="L141" s="28"/>
    </row>
    <row r="142" spans="2:12" s="1" customFormat="1" ht="7.05" customHeight="1">
      <c r="B142" s="28"/>
      <c r="I142" s="93"/>
      <c r="L142" s="28"/>
    </row>
    <row r="143" spans="2:12" s="1" customFormat="1" ht="15.3" customHeight="1">
      <c r="B143" s="28"/>
      <c r="C143" s="23" t="s">
        <v>22</v>
      </c>
      <c r="F143" s="21" t="str">
        <f>E19</f>
        <v>Mesto Snina</v>
      </c>
      <c r="I143" s="94" t="s">
        <v>28</v>
      </c>
      <c r="J143" s="26" t="str">
        <f>E25</f>
        <v>Ing. Róbert Šmajda</v>
      </c>
      <c r="L143" s="28"/>
    </row>
    <row r="144" spans="2:12" s="1" customFormat="1" ht="15.3" customHeight="1">
      <c r="B144" s="28"/>
      <c r="C144" s="23" t="s">
        <v>26</v>
      </c>
      <c r="F144" s="21" t="str">
        <f>IF(E22="","",E22)</f>
        <v>Vyplň údaj</v>
      </c>
      <c r="I144" s="94" t="s">
        <v>31</v>
      </c>
      <c r="J144" s="26" t="str">
        <f>E28</f>
        <v>Martin Kofira - KM</v>
      </c>
      <c r="L144" s="28"/>
    </row>
    <row r="145" spans="2:65" s="1" customFormat="1" ht="10.35" customHeight="1">
      <c r="B145" s="28"/>
      <c r="I145" s="93"/>
      <c r="L145" s="28"/>
    </row>
    <row r="146" spans="2:65" s="10" customFormat="1" ht="29.25" customHeight="1">
      <c r="B146" s="129"/>
      <c r="C146" s="130" t="s">
        <v>169</v>
      </c>
      <c r="D146" s="131" t="s">
        <v>59</v>
      </c>
      <c r="E146" s="131" t="s">
        <v>55</v>
      </c>
      <c r="F146" s="131" t="s">
        <v>56</v>
      </c>
      <c r="G146" s="131" t="s">
        <v>170</v>
      </c>
      <c r="H146" s="131" t="s">
        <v>171</v>
      </c>
      <c r="I146" s="132" t="s">
        <v>172</v>
      </c>
      <c r="J146" s="133" t="s">
        <v>142</v>
      </c>
      <c r="K146" s="134" t="s">
        <v>173</v>
      </c>
      <c r="L146" s="129"/>
      <c r="M146" s="55" t="s">
        <v>1</v>
      </c>
      <c r="N146" s="56" t="s">
        <v>38</v>
      </c>
      <c r="O146" s="56" t="s">
        <v>174</v>
      </c>
      <c r="P146" s="56" t="s">
        <v>175</v>
      </c>
      <c r="Q146" s="56" t="s">
        <v>176</v>
      </c>
      <c r="R146" s="56" t="s">
        <v>177</v>
      </c>
      <c r="S146" s="56" t="s">
        <v>178</v>
      </c>
      <c r="T146" s="57" t="s">
        <v>179</v>
      </c>
    </row>
    <row r="147" spans="2:65" s="1" customFormat="1" ht="22.95" customHeight="1">
      <c r="B147" s="28"/>
      <c r="C147" s="60" t="s">
        <v>143</v>
      </c>
      <c r="I147" s="93"/>
      <c r="J147" s="135">
        <f>BK147</f>
        <v>0</v>
      </c>
      <c r="L147" s="28"/>
      <c r="M147" s="58"/>
      <c r="N147" s="49"/>
      <c r="O147" s="49"/>
      <c r="P147" s="136">
        <f>P148+P274</f>
        <v>0</v>
      </c>
      <c r="Q147" s="49"/>
      <c r="R147" s="136">
        <f>R148+R274</f>
        <v>275.85434849000001</v>
      </c>
      <c r="S147" s="49"/>
      <c r="T147" s="137">
        <f>T148+T274</f>
        <v>123.82944154</v>
      </c>
      <c r="AT147" s="13" t="s">
        <v>73</v>
      </c>
      <c r="AU147" s="13" t="s">
        <v>144</v>
      </c>
      <c r="BK147" s="138">
        <f>BK148+BK274</f>
        <v>0</v>
      </c>
    </row>
    <row r="148" spans="2:65" s="11" customFormat="1" ht="25.95" customHeight="1">
      <c r="B148" s="139"/>
      <c r="D148" s="140" t="s">
        <v>73</v>
      </c>
      <c r="E148" s="141" t="s">
        <v>180</v>
      </c>
      <c r="F148" s="141" t="s">
        <v>181</v>
      </c>
      <c r="I148" s="142"/>
      <c r="J148" s="143">
        <f>BK148</f>
        <v>0</v>
      </c>
      <c r="L148" s="139"/>
      <c r="M148" s="144"/>
      <c r="N148" s="145"/>
      <c r="O148" s="145"/>
      <c r="P148" s="146">
        <f>P149+P155+P185+P202+P206+P232+P272</f>
        <v>0</v>
      </c>
      <c r="Q148" s="145"/>
      <c r="R148" s="146">
        <f>R149+R155+R185+R202+R206+R232+R272</f>
        <v>241.36462602999998</v>
      </c>
      <c r="S148" s="145"/>
      <c r="T148" s="147">
        <f>T149+T155+T185+T202+T206+T232+T272</f>
        <v>96.924030000000002</v>
      </c>
      <c r="AR148" s="140" t="s">
        <v>81</v>
      </c>
      <c r="AT148" s="148" t="s">
        <v>73</v>
      </c>
      <c r="AU148" s="148" t="s">
        <v>74</v>
      </c>
      <c r="AY148" s="140" t="s">
        <v>182</v>
      </c>
      <c r="BK148" s="149">
        <f>BK149+BK155+BK185+BK202+BK206+BK232+BK272</f>
        <v>0</v>
      </c>
    </row>
    <row r="149" spans="2:65" s="11" customFormat="1" ht="22.95" customHeight="1">
      <c r="B149" s="139"/>
      <c r="D149" s="140" t="s">
        <v>73</v>
      </c>
      <c r="E149" s="150" t="s">
        <v>86</v>
      </c>
      <c r="F149" s="150" t="s">
        <v>183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36.601292170000001</v>
      </c>
      <c r="S149" s="145"/>
      <c r="T149" s="147">
        <f>SUM(T150:T154)</f>
        <v>0</v>
      </c>
      <c r="AR149" s="140" t="s">
        <v>81</v>
      </c>
      <c r="AT149" s="148" t="s">
        <v>73</v>
      </c>
      <c r="AU149" s="148" t="s">
        <v>81</v>
      </c>
      <c r="AY149" s="140" t="s">
        <v>182</v>
      </c>
      <c r="BK149" s="149">
        <f>SUM(BK150:BK154)</f>
        <v>0</v>
      </c>
    </row>
    <row r="150" spans="2:65" s="1" customFormat="1" ht="24" customHeight="1">
      <c r="B150" s="152"/>
      <c r="C150" s="153" t="s">
        <v>81</v>
      </c>
      <c r="D150" s="153" t="s">
        <v>184</v>
      </c>
      <c r="E150" s="154" t="s">
        <v>185</v>
      </c>
      <c r="F150" s="155" t="s">
        <v>186</v>
      </c>
      <c r="G150" s="156" t="s">
        <v>187</v>
      </c>
      <c r="H150" s="157">
        <v>3.7650000000000001</v>
      </c>
      <c r="I150" s="158"/>
      <c r="J150" s="159">
        <f>ROUND(I150*H150,2)</f>
        <v>0</v>
      </c>
      <c r="K150" s="155" t="s">
        <v>188</v>
      </c>
      <c r="L150" s="28"/>
      <c r="M150" s="160" t="s">
        <v>1</v>
      </c>
      <c r="N150" s="161" t="s">
        <v>40</v>
      </c>
      <c r="O150" s="51"/>
      <c r="P150" s="162">
        <f>O150*H150</f>
        <v>0</v>
      </c>
      <c r="Q150" s="162">
        <v>2.0699999999999998</v>
      </c>
      <c r="R150" s="162">
        <f>Q150*H150</f>
        <v>7.7935499999999998</v>
      </c>
      <c r="S150" s="162">
        <v>0</v>
      </c>
      <c r="T150" s="163">
        <f>S150*H150</f>
        <v>0</v>
      </c>
      <c r="AR150" s="164" t="s">
        <v>189</v>
      </c>
      <c r="AT150" s="164" t="s">
        <v>184</v>
      </c>
      <c r="AU150" s="164" t="s">
        <v>86</v>
      </c>
      <c r="AY150" s="13" t="s">
        <v>182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3" t="s">
        <v>86</v>
      </c>
      <c r="BK150" s="165">
        <f>ROUND(I150*H150,2)</f>
        <v>0</v>
      </c>
      <c r="BL150" s="13" t="s">
        <v>189</v>
      </c>
      <c r="BM150" s="164" t="s">
        <v>190</v>
      </c>
    </row>
    <row r="151" spans="2:65" s="1" customFormat="1" ht="24" customHeight="1">
      <c r="B151" s="152"/>
      <c r="C151" s="153" t="s">
        <v>86</v>
      </c>
      <c r="D151" s="153" t="s">
        <v>184</v>
      </c>
      <c r="E151" s="154" t="s">
        <v>191</v>
      </c>
      <c r="F151" s="155" t="s">
        <v>192</v>
      </c>
      <c r="G151" s="156" t="s">
        <v>187</v>
      </c>
      <c r="H151" s="157">
        <v>1.65</v>
      </c>
      <c r="I151" s="158"/>
      <c r="J151" s="159">
        <f>ROUND(I151*H151,2)</f>
        <v>0</v>
      </c>
      <c r="K151" s="155" t="s">
        <v>188</v>
      </c>
      <c r="L151" s="28"/>
      <c r="M151" s="160" t="s">
        <v>1</v>
      </c>
      <c r="N151" s="161" t="s">
        <v>40</v>
      </c>
      <c r="O151" s="51"/>
      <c r="P151" s="162">
        <f>O151*H151</f>
        <v>0</v>
      </c>
      <c r="Q151" s="162">
        <v>2.19407</v>
      </c>
      <c r="R151" s="162">
        <f>Q151*H151</f>
        <v>3.6202154999999996</v>
      </c>
      <c r="S151" s="162">
        <v>0</v>
      </c>
      <c r="T151" s="163">
        <f>S151*H151</f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3" t="s">
        <v>86</v>
      </c>
      <c r="BK151" s="165">
        <f>ROUND(I151*H151,2)</f>
        <v>0</v>
      </c>
      <c r="BL151" s="13" t="s">
        <v>189</v>
      </c>
      <c r="BM151" s="164" t="s">
        <v>193</v>
      </c>
    </row>
    <row r="152" spans="2:65" s="1" customFormat="1" ht="16.5" customHeight="1">
      <c r="B152" s="152"/>
      <c r="C152" s="153" t="s">
        <v>91</v>
      </c>
      <c r="D152" s="153" t="s">
        <v>184</v>
      </c>
      <c r="E152" s="154" t="s">
        <v>194</v>
      </c>
      <c r="F152" s="155" t="s">
        <v>195</v>
      </c>
      <c r="G152" s="156" t="s">
        <v>196</v>
      </c>
      <c r="H152" s="157">
        <v>1.4E-2</v>
      </c>
      <c r="I152" s="158"/>
      <c r="J152" s="159">
        <f>ROUND(I152*H152,2)</f>
        <v>0</v>
      </c>
      <c r="K152" s="155" t="s">
        <v>188</v>
      </c>
      <c r="L152" s="28"/>
      <c r="M152" s="160" t="s">
        <v>1</v>
      </c>
      <c r="N152" s="161" t="s">
        <v>40</v>
      </c>
      <c r="O152" s="51"/>
      <c r="P152" s="162">
        <f>O152*H152</f>
        <v>0</v>
      </c>
      <c r="Q152" s="162">
        <v>1.01895</v>
      </c>
      <c r="R152" s="162">
        <f>Q152*H152</f>
        <v>1.42653E-2</v>
      </c>
      <c r="S152" s="162">
        <v>0</v>
      </c>
      <c r="T152" s="163">
        <f>S152*H152</f>
        <v>0</v>
      </c>
      <c r="AR152" s="164" t="s">
        <v>189</v>
      </c>
      <c r="AT152" s="164" t="s">
        <v>184</v>
      </c>
      <c r="AU152" s="164" t="s">
        <v>86</v>
      </c>
      <c r="AY152" s="13" t="s">
        <v>182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3" t="s">
        <v>86</v>
      </c>
      <c r="BK152" s="165">
        <f>ROUND(I152*H152,2)</f>
        <v>0</v>
      </c>
      <c r="BL152" s="13" t="s">
        <v>189</v>
      </c>
      <c r="BM152" s="164" t="s">
        <v>197</v>
      </c>
    </row>
    <row r="153" spans="2:65" s="1" customFormat="1" ht="16.5" customHeight="1">
      <c r="B153" s="152"/>
      <c r="C153" s="153" t="s">
        <v>189</v>
      </c>
      <c r="D153" s="153" t="s">
        <v>184</v>
      </c>
      <c r="E153" s="154" t="s">
        <v>198</v>
      </c>
      <c r="F153" s="155" t="s">
        <v>199</v>
      </c>
      <c r="G153" s="156" t="s">
        <v>196</v>
      </c>
      <c r="H153" s="157">
        <v>4.8000000000000001E-2</v>
      </c>
      <c r="I153" s="158"/>
      <c r="J153" s="159">
        <f>ROUND(I153*H153,2)</f>
        <v>0</v>
      </c>
      <c r="K153" s="155" t="s">
        <v>188</v>
      </c>
      <c r="L153" s="28"/>
      <c r="M153" s="160" t="s">
        <v>1</v>
      </c>
      <c r="N153" s="161" t="s">
        <v>40</v>
      </c>
      <c r="O153" s="51"/>
      <c r="P153" s="162">
        <f>O153*H153</f>
        <v>0</v>
      </c>
      <c r="Q153" s="162">
        <v>1.20296</v>
      </c>
      <c r="R153" s="162">
        <f>Q153*H153</f>
        <v>5.7742080000000001E-2</v>
      </c>
      <c r="S153" s="162">
        <v>0</v>
      </c>
      <c r="T153" s="163">
        <f>S153*H153</f>
        <v>0</v>
      </c>
      <c r="AR153" s="164" t="s">
        <v>189</v>
      </c>
      <c r="AT153" s="164" t="s">
        <v>184</v>
      </c>
      <c r="AU153" s="164" t="s">
        <v>86</v>
      </c>
      <c r="AY153" s="13" t="s">
        <v>182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3" t="s">
        <v>86</v>
      </c>
      <c r="BK153" s="165">
        <f>ROUND(I153*H153,2)</f>
        <v>0</v>
      </c>
      <c r="BL153" s="13" t="s">
        <v>189</v>
      </c>
      <c r="BM153" s="164" t="s">
        <v>200</v>
      </c>
    </row>
    <row r="154" spans="2:65" s="1" customFormat="1" ht="16.5" customHeight="1">
      <c r="B154" s="152"/>
      <c r="C154" s="153" t="s">
        <v>201</v>
      </c>
      <c r="D154" s="153" t="s">
        <v>184</v>
      </c>
      <c r="E154" s="154" t="s">
        <v>202</v>
      </c>
      <c r="F154" s="155" t="s">
        <v>203</v>
      </c>
      <c r="G154" s="156" t="s">
        <v>187</v>
      </c>
      <c r="H154" s="157">
        <v>11.446999999999999</v>
      </c>
      <c r="I154" s="158"/>
      <c r="J154" s="159">
        <f>ROUND(I154*H154,2)</f>
        <v>0</v>
      </c>
      <c r="K154" s="155" t="s">
        <v>188</v>
      </c>
      <c r="L154" s="28"/>
      <c r="M154" s="160" t="s">
        <v>1</v>
      </c>
      <c r="N154" s="161" t="s">
        <v>40</v>
      </c>
      <c r="O154" s="51"/>
      <c r="P154" s="162">
        <f>O154*H154</f>
        <v>0</v>
      </c>
      <c r="Q154" s="162">
        <v>2.19407</v>
      </c>
      <c r="R154" s="162">
        <f>Q154*H154</f>
        <v>25.115519289999998</v>
      </c>
      <c r="S154" s="162">
        <v>0</v>
      </c>
      <c r="T154" s="163">
        <f>S154*H154</f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3" t="s">
        <v>86</v>
      </c>
      <c r="BK154" s="165">
        <f>ROUND(I154*H154,2)</f>
        <v>0</v>
      </c>
      <c r="BL154" s="13" t="s">
        <v>189</v>
      </c>
      <c r="BM154" s="164" t="s">
        <v>204</v>
      </c>
    </row>
    <row r="155" spans="2:65" s="11" customFormat="1" ht="22.95" customHeight="1">
      <c r="B155" s="139"/>
      <c r="D155" s="140" t="s">
        <v>73</v>
      </c>
      <c r="E155" s="150" t="s">
        <v>91</v>
      </c>
      <c r="F155" s="150" t="s">
        <v>205</v>
      </c>
      <c r="I155" s="142"/>
      <c r="J155" s="151">
        <f>BK155</f>
        <v>0</v>
      </c>
      <c r="L155" s="139"/>
      <c r="M155" s="144"/>
      <c r="N155" s="145"/>
      <c r="O155" s="145"/>
      <c r="P155" s="146">
        <f>SUM(P156:P184)</f>
        <v>0</v>
      </c>
      <c r="Q155" s="145"/>
      <c r="R155" s="146">
        <f>SUM(R156:R184)</f>
        <v>106.31195305999999</v>
      </c>
      <c r="S155" s="145"/>
      <c r="T155" s="147">
        <f>SUM(T156:T184)</f>
        <v>0</v>
      </c>
      <c r="AR155" s="140" t="s">
        <v>81</v>
      </c>
      <c r="AT155" s="148" t="s">
        <v>73</v>
      </c>
      <c r="AU155" s="148" t="s">
        <v>81</v>
      </c>
      <c r="AY155" s="140" t="s">
        <v>182</v>
      </c>
      <c r="BK155" s="149">
        <f>SUM(BK156:BK184)</f>
        <v>0</v>
      </c>
    </row>
    <row r="156" spans="2:65" s="1" customFormat="1" ht="24" customHeight="1">
      <c r="B156" s="152"/>
      <c r="C156" s="153" t="s">
        <v>206</v>
      </c>
      <c r="D156" s="153" t="s">
        <v>184</v>
      </c>
      <c r="E156" s="154" t="s">
        <v>207</v>
      </c>
      <c r="F156" s="155" t="s">
        <v>208</v>
      </c>
      <c r="G156" s="156" t="s">
        <v>187</v>
      </c>
      <c r="H156" s="157">
        <v>9.58</v>
      </c>
      <c r="I156" s="158"/>
      <c r="J156" s="159">
        <f t="shared" ref="J156:J184" si="0">ROUND(I156*H156,2)</f>
        <v>0</v>
      </c>
      <c r="K156" s="155" t="s">
        <v>188</v>
      </c>
      <c r="L156" s="28"/>
      <c r="M156" s="160" t="s">
        <v>1</v>
      </c>
      <c r="N156" s="161" t="s">
        <v>40</v>
      </c>
      <c r="O156" s="51"/>
      <c r="P156" s="162">
        <f t="shared" ref="P156:P184" si="1">O156*H156</f>
        <v>0</v>
      </c>
      <c r="Q156" s="162">
        <v>1.6780600000000001</v>
      </c>
      <c r="R156" s="162">
        <f t="shared" ref="R156:R184" si="2">Q156*H156</f>
        <v>16.0758148</v>
      </c>
      <c r="S156" s="162">
        <v>0</v>
      </c>
      <c r="T156" s="163">
        <f t="shared" ref="T156:T184" si="3">S156*H156</f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ref="BE156:BE184" si="4">IF(N156="základná",J156,0)</f>
        <v>0</v>
      </c>
      <c r="BF156" s="165">
        <f t="shared" ref="BF156:BF184" si="5">IF(N156="znížená",J156,0)</f>
        <v>0</v>
      </c>
      <c r="BG156" s="165">
        <f t="shared" ref="BG156:BG184" si="6">IF(N156="zákl. prenesená",J156,0)</f>
        <v>0</v>
      </c>
      <c r="BH156" s="165">
        <f t="shared" ref="BH156:BH184" si="7">IF(N156="zníž. prenesená",J156,0)</f>
        <v>0</v>
      </c>
      <c r="BI156" s="165">
        <f t="shared" ref="BI156:BI184" si="8">IF(N156="nulová",J156,0)</f>
        <v>0</v>
      </c>
      <c r="BJ156" s="13" t="s">
        <v>86</v>
      </c>
      <c r="BK156" s="165">
        <f t="shared" ref="BK156:BK184" si="9">ROUND(I156*H156,2)</f>
        <v>0</v>
      </c>
      <c r="BL156" s="13" t="s">
        <v>189</v>
      </c>
      <c r="BM156" s="164" t="s">
        <v>209</v>
      </c>
    </row>
    <row r="157" spans="2:65" s="1" customFormat="1" ht="24" customHeight="1">
      <c r="B157" s="152"/>
      <c r="C157" s="153" t="s">
        <v>210</v>
      </c>
      <c r="D157" s="153" t="s">
        <v>184</v>
      </c>
      <c r="E157" s="154" t="s">
        <v>211</v>
      </c>
      <c r="F157" s="155" t="s">
        <v>212</v>
      </c>
      <c r="G157" s="156" t="s">
        <v>187</v>
      </c>
      <c r="H157" s="157">
        <v>0.41599999999999998</v>
      </c>
      <c r="I157" s="158"/>
      <c r="J157" s="159">
        <f t="shared" si="0"/>
        <v>0</v>
      </c>
      <c r="K157" s="155" t="s">
        <v>188</v>
      </c>
      <c r="L157" s="28"/>
      <c r="M157" s="160" t="s">
        <v>1</v>
      </c>
      <c r="N157" s="161" t="s">
        <v>40</v>
      </c>
      <c r="O157" s="51"/>
      <c r="P157" s="162">
        <f t="shared" si="1"/>
        <v>0</v>
      </c>
      <c r="Q157" s="162">
        <v>1.6780600000000001</v>
      </c>
      <c r="R157" s="162">
        <f t="shared" si="2"/>
        <v>0.69807295999999996</v>
      </c>
      <c r="S157" s="162">
        <v>0</v>
      </c>
      <c r="T157" s="163">
        <f t="shared" si="3"/>
        <v>0</v>
      </c>
      <c r="AR157" s="164" t="s">
        <v>189</v>
      </c>
      <c r="AT157" s="164" t="s">
        <v>184</v>
      </c>
      <c r="AU157" s="164" t="s">
        <v>86</v>
      </c>
      <c r="AY157" s="13" t="s">
        <v>182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189</v>
      </c>
      <c r="BM157" s="164" t="s">
        <v>213</v>
      </c>
    </row>
    <row r="158" spans="2:65" s="1" customFormat="1" ht="36" customHeight="1">
      <c r="B158" s="152"/>
      <c r="C158" s="153" t="s">
        <v>214</v>
      </c>
      <c r="D158" s="153" t="s">
        <v>184</v>
      </c>
      <c r="E158" s="154" t="s">
        <v>215</v>
      </c>
      <c r="F158" s="155" t="s">
        <v>216</v>
      </c>
      <c r="G158" s="156" t="s">
        <v>217</v>
      </c>
      <c r="H158" s="157">
        <v>54.435000000000002</v>
      </c>
      <c r="I158" s="158"/>
      <c r="J158" s="159">
        <f t="shared" si="0"/>
        <v>0</v>
      </c>
      <c r="K158" s="155" t="s">
        <v>188</v>
      </c>
      <c r="L158" s="28"/>
      <c r="M158" s="160" t="s">
        <v>1</v>
      </c>
      <c r="N158" s="161" t="s">
        <v>40</v>
      </c>
      <c r="O158" s="51"/>
      <c r="P158" s="162">
        <f t="shared" si="1"/>
        <v>0</v>
      </c>
      <c r="Q158" s="162">
        <v>0.24210999999999999</v>
      </c>
      <c r="R158" s="162">
        <f t="shared" si="2"/>
        <v>13.179257850000001</v>
      </c>
      <c r="S158" s="162">
        <v>0</v>
      </c>
      <c r="T158" s="163">
        <f t="shared" si="3"/>
        <v>0</v>
      </c>
      <c r="AR158" s="164" t="s">
        <v>189</v>
      </c>
      <c r="AT158" s="164" t="s">
        <v>184</v>
      </c>
      <c r="AU158" s="164" t="s">
        <v>86</v>
      </c>
      <c r="AY158" s="13" t="s">
        <v>182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3" t="s">
        <v>86</v>
      </c>
      <c r="BK158" s="165">
        <f t="shared" si="9"/>
        <v>0</v>
      </c>
      <c r="BL158" s="13" t="s">
        <v>189</v>
      </c>
      <c r="BM158" s="164" t="s">
        <v>218</v>
      </c>
    </row>
    <row r="159" spans="2:65" s="1" customFormat="1" ht="16.5" customHeight="1">
      <c r="B159" s="152"/>
      <c r="C159" s="153" t="s">
        <v>219</v>
      </c>
      <c r="D159" s="153" t="s">
        <v>184</v>
      </c>
      <c r="E159" s="154" t="s">
        <v>220</v>
      </c>
      <c r="F159" s="155" t="s">
        <v>221</v>
      </c>
      <c r="G159" s="156" t="s">
        <v>217</v>
      </c>
      <c r="H159" s="157">
        <v>12.2</v>
      </c>
      <c r="I159" s="158"/>
      <c r="J159" s="159">
        <f t="shared" si="0"/>
        <v>0</v>
      </c>
      <c r="K159" s="155" t="s">
        <v>188</v>
      </c>
      <c r="L159" s="28"/>
      <c r="M159" s="160" t="s">
        <v>1</v>
      </c>
      <c r="N159" s="161" t="s">
        <v>40</v>
      </c>
      <c r="O159" s="51"/>
      <c r="P159" s="162">
        <f t="shared" si="1"/>
        <v>0</v>
      </c>
      <c r="Q159" s="162">
        <v>0.21088000000000001</v>
      </c>
      <c r="R159" s="162">
        <f t="shared" si="2"/>
        <v>2.5727359999999999</v>
      </c>
      <c r="S159" s="162">
        <v>0</v>
      </c>
      <c r="T159" s="163">
        <f t="shared" si="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3" t="s">
        <v>86</v>
      </c>
      <c r="BK159" s="165">
        <f t="shared" si="9"/>
        <v>0</v>
      </c>
      <c r="BL159" s="13" t="s">
        <v>189</v>
      </c>
      <c r="BM159" s="164" t="s">
        <v>222</v>
      </c>
    </row>
    <row r="160" spans="2:65" s="1" customFormat="1" ht="16.5" customHeight="1">
      <c r="B160" s="152"/>
      <c r="C160" s="153" t="s">
        <v>223</v>
      </c>
      <c r="D160" s="153" t="s">
        <v>184</v>
      </c>
      <c r="E160" s="154" t="s">
        <v>224</v>
      </c>
      <c r="F160" s="155" t="s">
        <v>225</v>
      </c>
      <c r="G160" s="156" t="s">
        <v>187</v>
      </c>
      <c r="H160" s="157">
        <v>6.5629999999999997</v>
      </c>
      <c r="I160" s="158"/>
      <c r="J160" s="159">
        <f t="shared" si="0"/>
        <v>0</v>
      </c>
      <c r="K160" s="155" t="s">
        <v>188</v>
      </c>
      <c r="L160" s="28"/>
      <c r="M160" s="160" t="s">
        <v>1</v>
      </c>
      <c r="N160" s="161" t="s">
        <v>40</v>
      </c>
      <c r="O160" s="51"/>
      <c r="P160" s="162">
        <f t="shared" si="1"/>
        <v>0</v>
      </c>
      <c r="Q160" s="162">
        <v>2.2010000000000001</v>
      </c>
      <c r="R160" s="162">
        <f t="shared" si="2"/>
        <v>14.445162999999999</v>
      </c>
      <c r="S160" s="162">
        <v>0</v>
      </c>
      <c r="T160" s="163">
        <f t="shared" si="3"/>
        <v>0</v>
      </c>
      <c r="AR160" s="164" t="s">
        <v>189</v>
      </c>
      <c r="AT160" s="164" t="s">
        <v>184</v>
      </c>
      <c r="AU160" s="164" t="s">
        <v>86</v>
      </c>
      <c r="AY160" s="13" t="s">
        <v>182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3" t="s">
        <v>86</v>
      </c>
      <c r="BK160" s="165">
        <f t="shared" si="9"/>
        <v>0</v>
      </c>
      <c r="BL160" s="13" t="s">
        <v>189</v>
      </c>
      <c r="BM160" s="164" t="s">
        <v>226</v>
      </c>
    </row>
    <row r="161" spans="2:65" s="1" customFormat="1" ht="24" customHeight="1">
      <c r="B161" s="152"/>
      <c r="C161" s="153" t="s">
        <v>227</v>
      </c>
      <c r="D161" s="153" t="s">
        <v>184</v>
      </c>
      <c r="E161" s="154" t="s">
        <v>228</v>
      </c>
      <c r="F161" s="155" t="s">
        <v>229</v>
      </c>
      <c r="G161" s="156" t="s">
        <v>217</v>
      </c>
      <c r="H161" s="157">
        <v>5.0110000000000001</v>
      </c>
      <c r="I161" s="158"/>
      <c r="J161" s="159">
        <f t="shared" si="0"/>
        <v>0</v>
      </c>
      <c r="K161" s="155" t="s">
        <v>188</v>
      </c>
      <c r="L161" s="28"/>
      <c r="M161" s="160" t="s">
        <v>1</v>
      </c>
      <c r="N161" s="161" t="s">
        <v>40</v>
      </c>
      <c r="O161" s="51"/>
      <c r="P161" s="162">
        <f t="shared" si="1"/>
        <v>0</v>
      </c>
      <c r="Q161" s="162">
        <v>3.3400000000000001E-3</v>
      </c>
      <c r="R161" s="162">
        <f t="shared" si="2"/>
        <v>1.673674E-2</v>
      </c>
      <c r="S161" s="162">
        <v>0</v>
      </c>
      <c r="T161" s="163">
        <f t="shared" si="3"/>
        <v>0</v>
      </c>
      <c r="AR161" s="164" t="s">
        <v>189</v>
      </c>
      <c r="AT161" s="164" t="s">
        <v>184</v>
      </c>
      <c r="AU161" s="164" t="s">
        <v>86</v>
      </c>
      <c r="AY161" s="13" t="s">
        <v>182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3" t="s">
        <v>86</v>
      </c>
      <c r="BK161" s="165">
        <f t="shared" si="9"/>
        <v>0</v>
      </c>
      <c r="BL161" s="13" t="s">
        <v>189</v>
      </c>
      <c r="BM161" s="164" t="s">
        <v>230</v>
      </c>
    </row>
    <row r="162" spans="2:65" s="1" customFormat="1" ht="24" customHeight="1">
      <c r="B162" s="152"/>
      <c r="C162" s="153" t="s">
        <v>231</v>
      </c>
      <c r="D162" s="153" t="s">
        <v>184</v>
      </c>
      <c r="E162" s="154" t="s">
        <v>232</v>
      </c>
      <c r="F162" s="155" t="s">
        <v>233</v>
      </c>
      <c r="G162" s="156" t="s">
        <v>217</v>
      </c>
      <c r="H162" s="157">
        <v>5.0110000000000001</v>
      </c>
      <c r="I162" s="158"/>
      <c r="J162" s="159">
        <f t="shared" si="0"/>
        <v>0</v>
      </c>
      <c r="K162" s="155" t="s">
        <v>188</v>
      </c>
      <c r="L162" s="28"/>
      <c r="M162" s="160" t="s">
        <v>1</v>
      </c>
      <c r="N162" s="161" t="s">
        <v>40</v>
      </c>
      <c r="O162" s="51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AR162" s="164" t="s">
        <v>189</v>
      </c>
      <c r="AT162" s="164" t="s">
        <v>184</v>
      </c>
      <c r="AU162" s="164" t="s">
        <v>86</v>
      </c>
      <c r="AY162" s="13" t="s">
        <v>182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3" t="s">
        <v>86</v>
      </c>
      <c r="BK162" s="165">
        <f t="shared" si="9"/>
        <v>0</v>
      </c>
      <c r="BL162" s="13" t="s">
        <v>189</v>
      </c>
      <c r="BM162" s="164" t="s">
        <v>234</v>
      </c>
    </row>
    <row r="163" spans="2:65" s="1" customFormat="1" ht="24" customHeight="1">
      <c r="B163" s="152"/>
      <c r="C163" s="153" t="s">
        <v>235</v>
      </c>
      <c r="D163" s="153" t="s">
        <v>184</v>
      </c>
      <c r="E163" s="154" t="s">
        <v>236</v>
      </c>
      <c r="F163" s="155" t="s">
        <v>237</v>
      </c>
      <c r="G163" s="156" t="s">
        <v>217</v>
      </c>
      <c r="H163" s="157">
        <v>54.284999999999997</v>
      </c>
      <c r="I163" s="158"/>
      <c r="J163" s="159">
        <f t="shared" si="0"/>
        <v>0</v>
      </c>
      <c r="K163" s="155" t="s">
        <v>188</v>
      </c>
      <c r="L163" s="28"/>
      <c r="M163" s="160" t="s">
        <v>1</v>
      </c>
      <c r="N163" s="161" t="s">
        <v>40</v>
      </c>
      <c r="O163" s="51"/>
      <c r="P163" s="162">
        <f t="shared" si="1"/>
        <v>0</v>
      </c>
      <c r="Q163" s="162">
        <v>1.5399999999999999E-3</v>
      </c>
      <c r="R163" s="162">
        <f t="shared" si="2"/>
        <v>8.359889999999999E-2</v>
      </c>
      <c r="S163" s="162">
        <v>0</v>
      </c>
      <c r="T163" s="163">
        <f t="shared" si="3"/>
        <v>0</v>
      </c>
      <c r="AR163" s="164" t="s">
        <v>189</v>
      </c>
      <c r="AT163" s="164" t="s">
        <v>184</v>
      </c>
      <c r="AU163" s="164" t="s">
        <v>86</v>
      </c>
      <c r="AY163" s="13" t="s">
        <v>182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3" t="s">
        <v>86</v>
      </c>
      <c r="BK163" s="165">
        <f t="shared" si="9"/>
        <v>0</v>
      </c>
      <c r="BL163" s="13" t="s">
        <v>189</v>
      </c>
      <c r="BM163" s="164" t="s">
        <v>238</v>
      </c>
    </row>
    <row r="164" spans="2:65" s="1" customFormat="1" ht="24" customHeight="1">
      <c r="B164" s="152"/>
      <c r="C164" s="153" t="s">
        <v>239</v>
      </c>
      <c r="D164" s="153" t="s">
        <v>184</v>
      </c>
      <c r="E164" s="154" t="s">
        <v>240</v>
      </c>
      <c r="F164" s="155" t="s">
        <v>241</v>
      </c>
      <c r="G164" s="156" t="s">
        <v>217</v>
      </c>
      <c r="H164" s="157">
        <v>54.284999999999997</v>
      </c>
      <c r="I164" s="158"/>
      <c r="J164" s="159">
        <f t="shared" si="0"/>
        <v>0</v>
      </c>
      <c r="K164" s="155" t="s">
        <v>188</v>
      </c>
      <c r="L164" s="28"/>
      <c r="M164" s="160" t="s">
        <v>1</v>
      </c>
      <c r="N164" s="161" t="s">
        <v>40</v>
      </c>
      <c r="O164" s="51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AR164" s="164" t="s">
        <v>189</v>
      </c>
      <c r="AT164" s="164" t="s">
        <v>184</v>
      </c>
      <c r="AU164" s="164" t="s">
        <v>86</v>
      </c>
      <c r="AY164" s="13" t="s">
        <v>182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3" t="s">
        <v>86</v>
      </c>
      <c r="BK164" s="165">
        <f t="shared" si="9"/>
        <v>0</v>
      </c>
      <c r="BL164" s="13" t="s">
        <v>189</v>
      </c>
      <c r="BM164" s="164" t="s">
        <v>242</v>
      </c>
    </row>
    <row r="165" spans="2:65" s="1" customFormat="1" ht="24" customHeight="1">
      <c r="B165" s="152"/>
      <c r="C165" s="153" t="s">
        <v>243</v>
      </c>
      <c r="D165" s="153" t="s">
        <v>184</v>
      </c>
      <c r="E165" s="154" t="s">
        <v>244</v>
      </c>
      <c r="F165" s="155" t="s">
        <v>245</v>
      </c>
      <c r="G165" s="156" t="s">
        <v>246</v>
      </c>
      <c r="H165" s="157">
        <v>1</v>
      </c>
      <c r="I165" s="158"/>
      <c r="J165" s="159">
        <f t="shared" si="0"/>
        <v>0</v>
      </c>
      <c r="K165" s="155" t="s">
        <v>188</v>
      </c>
      <c r="L165" s="28"/>
      <c r="M165" s="160" t="s">
        <v>1</v>
      </c>
      <c r="N165" s="161" t="s">
        <v>40</v>
      </c>
      <c r="O165" s="51"/>
      <c r="P165" s="162">
        <f t="shared" si="1"/>
        <v>0</v>
      </c>
      <c r="Q165" s="162">
        <v>3.3250000000000002E-2</v>
      </c>
      <c r="R165" s="162">
        <f t="shared" si="2"/>
        <v>3.3250000000000002E-2</v>
      </c>
      <c r="S165" s="162">
        <v>0</v>
      </c>
      <c r="T165" s="163">
        <f t="shared" si="3"/>
        <v>0</v>
      </c>
      <c r="AR165" s="164" t="s">
        <v>189</v>
      </c>
      <c r="AT165" s="164" t="s">
        <v>184</v>
      </c>
      <c r="AU165" s="164" t="s">
        <v>86</v>
      </c>
      <c r="AY165" s="13" t="s">
        <v>182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3" t="s">
        <v>86</v>
      </c>
      <c r="BK165" s="165">
        <f t="shared" si="9"/>
        <v>0</v>
      </c>
      <c r="BL165" s="13" t="s">
        <v>189</v>
      </c>
      <c r="BM165" s="164" t="s">
        <v>247</v>
      </c>
    </row>
    <row r="166" spans="2:65" s="1" customFormat="1" ht="24" customHeight="1">
      <c r="B166" s="152"/>
      <c r="C166" s="153" t="s">
        <v>248</v>
      </c>
      <c r="D166" s="153" t="s">
        <v>184</v>
      </c>
      <c r="E166" s="154" t="s">
        <v>249</v>
      </c>
      <c r="F166" s="155" t="s">
        <v>250</v>
      </c>
      <c r="G166" s="156" t="s">
        <v>246</v>
      </c>
      <c r="H166" s="157">
        <v>1</v>
      </c>
      <c r="I166" s="158"/>
      <c r="J166" s="159">
        <f t="shared" si="0"/>
        <v>0</v>
      </c>
      <c r="K166" s="155" t="s">
        <v>188</v>
      </c>
      <c r="L166" s="28"/>
      <c r="M166" s="160" t="s">
        <v>1</v>
      </c>
      <c r="N166" s="161" t="s">
        <v>40</v>
      </c>
      <c r="O166" s="51"/>
      <c r="P166" s="162">
        <f t="shared" si="1"/>
        <v>0</v>
      </c>
      <c r="Q166" s="162">
        <v>2.6579999999999999E-2</v>
      </c>
      <c r="R166" s="162">
        <f t="shared" si="2"/>
        <v>2.6579999999999999E-2</v>
      </c>
      <c r="S166" s="162">
        <v>0</v>
      </c>
      <c r="T166" s="163">
        <f t="shared" si="3"/>
        <v>0</v>
      </c>
      <c r="AR166" s="164" t="s">
        <v>189</v>
      </c>
      <c r="AT166" s="164" t="s">
        <v>184</v>
      </c>
      <c r="AU166" s="164" t="s">
        <v>86</v>
      </c>
      <c r="AY166" s="13" t="s">
        <v>182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3" t="s">
        <v>86</v>
      </c>
      <c r="BK166" s="165">
        <f t="shared" si="9"/>
        <v>0</v>
      </c>
      <c r="BL166" s="13" t="s">
        <v>189</v>
      </c>
      <c r="BM166" s="164" t="s">
        <v>251</v>
      </c>
    </row>
    <row r="167" spans="2:65" s="1" customFormat="1" ht="24" customHeight="1">
      <c r="B167" s="152"/>
      <c r="C167" s="153" t="s">
        <v>252</v>
      </c>
      <c r="D167" s="153" t="s">
        <v>184</v>
      </c>
      <c r="E167" s="154" t="s">
        <v>253</v>
      </c>
      <c r="F167" s="155" t="s">
        <v>254</v>
      </c>
      <c r="G167" s="156" t="s">
        <v>246</v>
      </c>
      <c r="H167" s="157">
        <v>14</v>
      </c>
      <c r="I167" s="158"/>
      <c r="J167" s="159">
        <f t="shared" si="0"/>
        <v>0</v>
      </c>
      <c r="K167" s="155" t="s">
        <v>188</v>
      </c>
      <c r="L167" s="28"/>
      <c r="M167" s="160" t="s">
        <v>1</v>
      </c>
      <c r="N167" s="161" t="s">
        <v>40</v>
      </c>
      <c r="O167" s="51"/>
      <c r="P167" s="162">
        <f t="shared" si="1"/>
        <v>0</v>
      </c>
      <c r="Q167" s="162">
        <v>3.9870000000000003E-2</v>
      </c>
      <c r="R167" s="162">
        <f t="shared" si="2"/>
        <v>0.55818000000000001</v>
      </c>
      <c r="S167" s="162">
        <v>0</v>
      </c>
      <c r="T167" s="163">
        <f t="shared" si="3"/>
        <v>0</v>
      </c>
      <c r="AR167" s="164" t="s">
        <v>189</v>
      </c>
      <c r="AT167" s="164" t="s">
        <v>184</v>
      </c>
      <c r="AU167" s="164" t="s">
        <v>86</v>
      </c>
      <c r="AY167" s="13" t="s">
        <v>182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3" t="s">
        <v>86</v>
      </c>
      <c r="BK167" s="165">
        <f t="shared" si="9"/>
        <v>0</v>
      </c>
      <c r="BL167" s="13" t="s">
        <v>189</v>
      </c>
      <c r="BM167" s="164" t="s">
        <v>255</v>
      </c>
    </row>
    <row r="168" spans="2:65" s="1" customFormat="1" ht="16.5" customHeight="1">
      <c r="B168" s="152"/>
      <c r="C168" s="153" t="s">
        <v>256</v>
      </c>
      <c r="D168" s="153" t="s">
        <v>184</v>
      </c>
      <c r="E168" s="154" t="s">
        <v>257</v>
      </c>
      <c r="F168" s="155" t="s">
        <v>258</v>
      </c>
      <c r="G168" s="156" t="s">
        <v>187</v>
      </c>
      <c r="H168" s="157">
        <v>0.185</v>
      </c>
      <c r="I168" s="158"/>
      <c r="J168" s="159">
        <f t="shared" si="0"/>
        <v>0</v>
      </c>
      <c r="K168" s="155" t="s">
        <v>188</v>
      </c>
      <c r="L168" s="28"/>
      <c r="M168" s="160" t="s">
        <v>1</v>
      </c>
      <c r="N168" s="161" t="s">
        <v>40</v>
      </c>
      <c r="O168" s="51"/>
      <c r="P168" s="162">
        <f t="shared" si="1"/>
        <v>0</v>
      </c>
      <c r="Q168" s="162">
        <v>2.2010000000000001</v>
      </c>
      <c r="R168" s="162">
        <f t="shared" si="2"/>
        <v>0.40718500000000002</v>
      </c>
      <c r="S168" s="162">
        <v>0</v>
      </c>
      <c r="T168" s="163">
        <f t="shared" si="3"/>
        <v>0</v>
      </c>
      <c r="AR168" s="164" t="s">
        <v>189</v>
      </c>
      <c r="AT168" s="164" t="s">
        <v>184</v>
      </c>
      <c r="AU168" s="164" t="s">
        <v>86</v>
      </c>
      <c r="AY168" s="13" t="s">
        <v>182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3" t="s">
        <v>86</v>
      </c>
      <c r="BK168" s="165">
        <f t="shared" si="9"/>
        <v>0</v>
      </c>
      <c r="BL168" s="13" t="s">
        <v>189</v>
      </c>
      <c r="BM168" s="164" t="s">
        <v>259</v>
      </c>
    </row>
    <row r="169" spans="2:65" s="1" customFormat="1" ht="24" customHeight="1">
      <c r="B169" s="152"/>
      <c r="C169" s="153" t="s">
        <v>260</v>
      </c>
      <c r="D169" s="153" t="s">
        <v>184</v>
      </c>
      <c r="E169" s="154" t="s">
        <v>261</v>
      </c>
      <c r="F169" s="155" t="s">
        <v>262</v>
      </c>
      <c r="G169" s="156" t="s">
        <v>217</v>
      </c>
      <c r="H169" s="157">
        <v>2.4049999999999998</v>
      </c>
      <c r="I169" s="158"/>
      <c r="J169" s="159">
        <f t="shared" si="0"/>
        <v>0</v>
      </c>
      <c r="K169" s="155" t="s">
        <v>188</v>
      </c>
      <c r="L169" s="28"/>
      <c r="M169" s="160" t="s">
        <v>1</v>
      </c>
      <c r="N169" s="161" t="s">
        <v>40</v>
      </c>
      <c r="O169" s="51"/>
      <c r="P169" s="162">
        <f t="shared" si="1"/>
        <v>0</v>
      </c>
      <c r="Q169" s="162">
        <v>7.2500000000000004E-3</v>
      </c>
      <c r="R169" s="162">
        <f t="shared" si="2"/>
        <v>1.743625E-2</v>
      </c>
      <c r="S169" s="162">
        <v>0</v>
      </c>
      <c r="T169" s="163">
        <f t="shared" si="3"/>
        <v>0</v>
      </c>
      <c r="AR169" s="164" t="s">
        <v>189</v>
      </c>
      <c r="AT169" s="164" t="s">
        <v>184</v>
      </c>
      <c r="AU169" s="164" t="s">
        <v>86</v>
      </c>
      <c r="AY169" s="13" t="s">
        <v>182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3" t="s">
        <v>86</v>
      </c>
      <c r="BK169" s="165">
        <f t="shared" si="9"/>
        <v>0</v>
      </c>
      <c r="BL169" s="13" t="s">
        <v>189</v>
      </c>
      <c r="BM169" s="164" t="s">
        <v>263</v>
      </c>
    </row>
    <row r="170" spans="2:65" s="1" customFormat="1" ht="24" customHeight="1">
      <c r="B170" s="152"/>
      <c r="C170" s="153" t="s">
        <v>7</v>
      </c>
      <c r="D170" s="153" t="s">
        <v>184</v>
      </c>
      <c r="E170" s="154" t="s">
        <v>264</v>
      </c>
      <c r="F170" s="155" t="s">
        <v>265</v>
      </c>
      <c r="G170" s="156" t="s">
        <v>217</v>
      </c>
      <c r="H170" s="157">
        <v>2.4049999999999998</v>
      </c>
      <c r="I170" s="158"/>
      <c r="J170" s="159">
        <f t="shared" si="0"/>
        <v>0</v>
      </c>
      <c r="K170" s="155" t="s">
        <v>188</v>
      </c>
      <c r="L170" s="28"/>
      <c r="M170" s="160" t="s">
        <v>1</v>
      </c>
      <c r="N170" s="161" t="s">
        <v>40</v>
      </c>
      <c r="O170" s="51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AR170" s="164" t="s">
        <v>189</v>
      </c>
      <c r="AT170" s="164" t="s">
        <v>184</v>
      </c>
      <c r="AU170" s="164" t="s">
        <v>86</v>
      </c>
      <c r="AY170" s="13" t="s">
        <v>182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3" t="s">
        <v>86</v>
      </c>
      <c r="BK170" s="165">
        <f t="shared" si="9"/>
        <v>0</v>
      </c>
      <c r="BL170" s="13" t="s">
        <v>189</v>
      </c>
      <c r="BM170" s="164" t="s">
        <v>266</v>
      </c>
    </row>
    <row r="171" spans="2:65" s="1" customFormat="1" ht="16.5" customHeight="1">
      <c r="B171" s="152"/>
      <c r="C171" s="153" t="s">
        <v>267</v>
      </c>
      <c r="D171" s="153" t="s">
        <v>184</v>
      </c>
      <c r="E171" s="154" t="s">
        <v>268</v>
      </c>
      <c r="F171" s="155" t="s">
        <v>269</v>
      </c>
      <c r="G171" s="156" t="s">
        <v>196</v>
      </c>
      <c r="H171" s="157">
        <v>3.5999999999999997E-2</v>
      </c>
      <c r="I171" s="158"/>
      <c r="J171" s="159">
        <f t="shared" si="0"/>
        <v>0</v>
      </c>
      <c r="K171" s="155" t="s">
        <v>188</v>
      </c>
      <c r="L171" s="28"/>
      <c r="M171" s="160" t="s">
        <v>1</v>
      </c>
      <c r="N171" s="161" t="s">
        <v>40</v>
      </c>
      <c r="O171" s="51"/>
      <c r="P171" s="162">
        <f t="shared" si="1"/>
        <v>0</v>
      </c>
      <c r="Q171" s="162">
        <v>1.01145</v>
      </c>
      <c r="R171" s="162">
        <f t="shared" si="2"/>
        <v>3.6412199999999999E-2</v>
      </c>
      <c r="S171" s="162">
        <v>0</v>
      </c>
      <c r="T171" s="163">
        <f t="shared" si="3"/>
        <v>0</v>
      </c>
      <c r="AR171" s="164" t="s">
        <v>189</v>
      </c>
      <c r="AT171" s="164" t="s">
        <v>184</v>
      </c>
      <c r="AU171" s="164" t="s">
        <v>86</v>
      </c>
      <c r="AY171" s="13" t="s">
        <v>182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3" t="s">
        <v>86</v>
      </c>
      <c r="BK171" s="165">
        <f t="shared" si="9"/>
        <v>0</v>
      </c>
      <c r="BL171" s="13" t="s">
        <v>189</v>
      </c>
      <c r="BM171" s="164" t="s">
        <v>270</v>
      </c>
    </row>
    <row r="172" spans="2:65" s="1" customFormat="1" ht="24" customHeight="1">
      <c r="B172" s="152"/>
      <c r="C172" s="153" t="s">
        <v>271</v>
      </c>
      <c r="D172" s="153" t="s">
        <v>184</v>
      </c>
      <c r="E172" s="154" t="s">
        <v>272</v>
      </c>
      <c r="F172" s="155" t="s">
        <v>273</v>
      </c>
      <c r="G172" s="156" t="s">
        <v>196</v>
      </c>
      <c r="H172" s="157">
        <v>0.153</v>
      </c>
      <c r="I172" s="158"/>
      <c r="J172" s="159">
        <f t="shared" si="0"/>
        <v>0</v>
      </c>
      <c r="K172" s="155" t="s">
        <v>188</v>
      </c>
      <c r="L172" s="28"/>
      <c r="M172" s="160" t="s">
        <v>1</v>
      </c>
      <c r="N172" s="161" t="s">
        <v>40</v>
      </c>
      <c r="O172" s="51"/>
      <c r="P172" s="162">
        <f t="shared" si="1"/>
        <v>0</v>
      </c>
      <c r="Q172" s="162">
        <v>1.0900000000000001</v>
      </c>
      <c r="R172" s="162">
        <f t="shared" si="2"/>
        <v>0.16677</v>
      </c>
      <c r="S172" s="162">
        <v>0</v>
      </c>
      <c r="T172" s="163">
        <f t="shared" si="3"/>
        <v>0</v>
      </c>
      <c r="AR172" s="164" t="s">
        <v>189</v>
      </c>
      <c r="AT172" s="164" t="s">
        <v>184</v>
      </c>
      <c r="AU172" s="164" t="s">
        <v>86</v>
      </c>
      <c r="AY172" s="13" t="s">
        <v>182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3" t="s">
        <v>86</v>
      </c>
      <c r="BK172" s="165">
        <f t="shared" si="9"/>
        <v>0</v>
      </c>
      <c r="BL172" s="13" t="s">
        <v>189</v>
      </c>
      <c r="BM172" s="164" t="s">
        <v>274</v>
      </c>
    </row>
    <row r="173" spans="2:65" s="1" customFormat="1" ht="24" customHeight="1">
      <c r="B173" s="152"/>
      <c r="C173" s="153" t="s">
        <v>275</v>
      </c>
      <c r="D173" s="153" t="s">
        <v>184</v>
      </c>
      <c r="E173" s="154" t="s">
        <v>276</v>
      </c>
      <c r="F173" s="155" t="s">
        <v>277</v>
      </c>
      <c r="G173" s="156" t="s">
        <v>196</v>
      </c>
      <c r="H173" s="157">
        <v>0.46600000000000003</v>
      </c>
      <c r="I173" s="158"/>
      <c r="J173" s="159">
        <f t="shared" si="0"/>
        <v>0</v>
      </c>
      <c r="K173" s="155" t="s">
        <v>188</v>
      </c>
      <c r="L173" s="28"/>
      <c r="M173" s="160" t="s">
        <v>1</v>
      </c>
      <c r="N173" s="161" t="s">
        <v>40</v>
      </c>
      <c r="O173" s="51"/>
      <c r="P173" s="162">
        <f t="shared" si="1"/>
        <v>0</v>
      </c>
      <c r="Q173" s="162">
        <v>1.0900000000000001</v>
      </c>
      <c r="R173" s="162">
        <f t="shared" si="2"/>
        <v>0.50794000000000006</v>
      </c>
      <c r="S173" s="162">
        <v>0</v>
      </c>
      <c r="T173" s="163">
        <f t="shared" si="3"/>
        <v>0</v>
      </c>
      <c r="AR173" s="164" t="s">
        <v>189</v>
      </c>
      <c r="AT173" s="164" t="s">
        <v>184</v>
      </c>
      <c r="AU173" s="164" t="s">
        <v>86</v>
      </c>
      <c r="AY173" s="13" t="s">
        <v>182</v>
      </c>
      <c r="BE173" s="165">
        <f t="shared" si="4"/>
        <v>0</v>
      </c>
      <c r="BF173" s="165">
        <f t="shared" si="5"/>
        <v>0</v>
      </c>
      <c r="BG173" s="165">
        <f t="shared" si="6"/>
        <v>0</v>
      </c>
      <c r="BH173" s="165">
        <f t="shared" si="7"/>
        <v>0</v>
      </c>
      <c r="BI173" s="165">
        <f t="shared" si="8"/>
        <v>0</v>
      </c>
      <c r="BJ173" s="13" t="s">
        <v>86</v>
      </c>
      <c r="BK173" s="165">
        <f t="shared" si="9"/>
        <v>0</v>
      </c>
      <c r="BL173" s="13" t="s">
        <v>189</v>
      </c>
      <c r="BM173" s="164" t="s">
        <v>278</v>
      </c>
    </row>
    <row r="174" spans="2:65" s="1" customFormat="1" ht="16.5" customHeight="1">
      <c r="B174" s="152"/>
      <c r="C174" s="166" t="s">
        <v>279</v>
      </c>
      <c r="D174" s="166" t="s">
        <v>280</v>
      </c>
      <c r="E174" s="167" t="s">
        <v>281</v>
      </c>
      <c r="F174" s="168" t="s">
        <v>282</v>
      </c>
      <c r="G174" s="169" t="s">
        <v>283</v>
      </c>
      <c r="H174" s="170">
        <v>51.5</v>
      </c>
      <c r="I174" s="171"/>
      <c r="J174" s="172">
        <f t="shared" si="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1"/>
        <v>0</v>
      </c>
      <c r="Q174" s="162">
        <v>8.4999999999999995E-4</v>
      </c>
      <c r="R174" s="162">
        <f t="shared" si="2"/>
        <v>4.3774999999999994E-2</v>
      </c>
      <c r="S174" s="162">
        <v>0</v>
      </c>
      <c r="T174" s="163">
        <f t="shared" si="3"/>
        <v>0</v>
      </c>
      <c r="AR174" s="164" t="s">
        <v>214</v>
      </c>
      <c r="AT174" s="164" t="s">
        <v>280</v>
      </c>
      <c r="AU174" s="164" t="s">
        <v>86</v>
      </c>
      <c r="AY174" s="13" t="s">
        <v>182</v>
      </c>
      <c r="BE174" s="165">
        <f t="shared" si="4"/>
        <v>0</v>
      </c>
      <c r="BF174" s="165">
        <f t="shared" si="5"/>
        <v>0</v>
      </c>
      <c r="BG174" s="165">
        <f t="shared" si="6"/>
        <v>0</v>
      </c>
      <c r="BH174" s="165">
        <f t="shared" si="7"/>
        <v>0</v>
      </c>
      <c r="BI174" s="165">
        <f t="shared" si="8"/>
        <v>0</v>
      </c>
      <c r="BJ174" s="13" t="s">
        <v>86</v>
      </c>
      <c r="BK174" s="165">
        <f t="shared" si="9"/>
        <v>0</v>
      </c>
      <c r="BL174" s="13" t="s">
        <v>189</v>
      </c>
      <c r="BM174" s="164" t="s">
        <v>284</v>
      </c>
    </row>
    <row r="175" spans="2:65" s="1" customFormat="1" ht="24" customHeight="1">
      <c r="B175" s="152"/>
      <c r="C175" s="153" t="s">
        <v>285</v>
      </c>
      <c r="D175" s="153" t="s">
        <v>184</v>
      </c>
      <c r="E175" s="154" t="s">
        <v>286</v>
      </c>
      <c r="F175" s="155" t="s">
        <v>287</v>
      </c>
      <c r="G175" s="156" t="s">
        <v>217</v>
      </c>
      <c r="H175" s="157">
        <v>0.77700000000000002</v>
      </c>
      <c r="I175" s="158"/>
      <c r="J175" s="159">
        <f t="shared" si="0"/>
        <v>0</v>
      </c>
      <c r="K175" s="155" t="s">
        <v>188</v>
      </c>
      <c r="L175" s="28"/>
      <c r="M175" s="160" t="s">
        <v>1</v>
      </c>
      <c r="N175" s="161" t="s">
        <v>40</v>
      </c>
      <c r="O175" s="51"/>
      <c r="P175" s="162">
        <f t="shared" si="1"/>
        <v>0</v>
      </c>
      <c r="Q175" s="162">
        <v>0.10466</v>
      </c>
      <c r="R175" s="162">
        <f t="shared" si="2"/>
        <v>8.1320820000000002E-2</v>
      </c>
      <c r="S175" s="162">
        <v>0</v>
      </c>
      <c r="T175" s="163">
        <f t="shared" si="3"/>
        <v>0</v>
      </c>
      <c r="AR175" s="164" t="s">
        <v>189</v>
      </c>
      <c r="AT175" s="164" t="s">
        <v>184</v>
      </c>
      <c r="AU175" s="164" t="s">
        <v>86</v>
      </c>
      <c r="AY175" s="13" t="s">
        <v>182</v>
      </c>
      <c r="BE175" s="165">
        <f t="shared" si="4"/>
        <v>0</v>
      </c>
      <c r="BF175" s="165">
        <f t="shared" si="5"/>
        <v>0</v>
      </c>
      <c r="BG175" s="165">
        <f t="shared" si="6"/>
        <v>0</v>
      </c>
      <c r="BH175" s="165">
        <f t="shared" si="7"/>
        <v>0</v>
      </c>
      <c r="BI175" s="165">
        <f t="shared" si="8"/>
        <v>0</v>
      </c>
      <c r="BJ175" s="13" t="s">
        <v>86</v>
      </c>
      <c r="BK175" s="165">
        <f t="shared" si="9"/>
        <v>0</v>
      </c>
      <c r="BL175" s="13" t="s">
        <v>189</v>
      </c>
      <c r="BM175" s="164" t="s">
        <v>288</v>
      </c>
    </row>
    <row r="176" spans="2:65" s="1" customFormat="1" ht="24" customHeight="1">
      <c r="B176" s="152"/>
      <c r="C176" s="153" t="s">
        <v>289</v>
      </c>
      <c r="D176" s="153" t="s">
        <v>184</v>
      </c>
      <c r="E176" s="154" t="s">
        <v>290</v>
      </c>
      <c r="F176" s="155" t="s">
        <v>291</v>
      </c>
      <c r="G176" s="156" t="s">
        <v>217</v>
      </c>
      <c r="H176" s="157">
        <v>0.52500000000000002</v>
      </c>
      <c r="I176" s="158"/>
      <c r="J176" s="159">
        <f t="shared" si="0"/>
        <v>0</v>
      </c>
      <c r="K176" s="155" t="s">
        <v>188</v>
      </c>
      <c r="L176" s="28"/>
      <c r="M176" s="160" t="s">
        <v>1</v>
      </c>
      <c r="N176" s="161" t="s">
        <v>40</v>
      </c>
      <c r="O176" s="51"/>
      <c r="P176" s="162">
        <f t="shared" si="1"/>
        <v>0</v>
      </c>
      <c r="Q176" s="162">
        <v>0.22314000000000001</v>
      </c>
      <c r="R176" s="162">
        <f t="shared" si="2"/>
        <v>0.1171485</v>
      </c>
      <c r="S176" s="162">
        <v>0</v>
      </c>
      <c r="T176" s="163">
        <f t="shared" si="3"/>
        <v>0</v>
      </c>
      <c r="AR176" s="164" t="s">
        <v>189</v>
      </c>
      <c r="AT176" s="164" t="s">
        <v>184</v>
      </c>
      <c r="AU176" s="164" t="s">
        <v>86</v>
      </c>
      <c r="AY176" s="13" t="s">
        <v>182</v>
      </c>
      <c r="BE176" s="165">
        <f t="shared" si="4"/>
        <v>0</v>
      </c>
      <c r="BF176" s="165">
        <f t="shared" si="5"/>
        <v>0</v>
      </c>
      <c r="BG176" s="165">
        <f t="shared" si="6"/>
        <v>0</v>
      </c>
      <c r="BH176" s="165">
        <f t="shared" si="7"/>
        <v>0</v>
      </c>
      <c r="BI176" s="165">
        <f t="shared" si="8"/>
        <v>0</v>
      </c>
      <c r="BJ176" s="13" t="s">
        <v>86</v>
      </c>
      <c r="BK176" s="165">
        <f t="shared" si="9"/>
        <v>0</v>
      </c>
      <c r="BL176" s="13" t="s">
        <v>189</v>
      </c>
      <c r="BM176" s="164" t="s">
        <v>292</v>
      </c>
    </row>
    <row r="177" spans="2:65" s="1" customFormat="1" ht="24" customHeight="1">
      <c r="B177" s="152"/>
      <c r="C177" s="153" t="s">
        <v>293</v>
      </c>
      <c r="D177" s="153" t="s">
        <v>184</v>
      </c>
      <c r="E177" s="154" t="s">
        <v>294</v>
      </c>
      <c r="F177" s="155" t="s">
        <v>295</v>
      </c>
      <c r="G177" s="156" t="s">
        <v>217</v>
      </c>
      <c r="H177" s="157">
        <v>3.76</v>
      </c>
      <c r="I177" s="158"/>
      <c r="J177" s="159">
        <f t="shared" si="0"/>
        <v>0</v>
      </c>
      <c r="K177" s="155" t="s">
        <v>188</v>
      </c>
      <c r="L177" s="28"/>
      <c r="M177" s="160" t="s">
        <v>1</v>
      </c>
      <c r="N177" s="161" t="s">
        <v>40</v>
      </c>
      <c r="O177" s="51"/>
      <c r="P177" s="162">
        <f t="shared" si="1"/>
        <v>0</v>
      </c>
      <c r="Q177" s="162">
        <v>0.23322000000000001</v>
      </c>
      <c r="R177" s="162">
        <f t="shared" si="2"/>
        <v>0.8769072</v>
      </c>
      <c r="S177" s="162">
        <v>0</v>
      </c>
      <c r="T177" s="163">
        <f t="shared" si="3"/>
        <v>0</v>
      </c>
      <c r="AR177" s="164" t="s">
        <v>189</v>
      </c>
      <c r="AT177" s="164" t="s">
        <v>184</v>
      </c>
      <c r="AU177" s="164" t="s">
        <v>86</v>
      </c>
      <c r="AY177" s="13" t="s">
        <v>182</v>
      </c>
      <c r="BE177" s="165">
        <f t="shared" si="4"/>
        <v>0</v>
      </c>
      <c r="BF177" s="165">
        <f t="shared" si="5"/>
        <v>0</v>
      </c>
      <c r="BG177" s="165">
        <f t="shared" si="6"/>
        <v>0</v>
      </c>
      <c r="BH177" s="165">
        <f t="shared" si="7"/>
        <v>0</v>
      </c>
      <c r="BI177" s="165">
        <f t="shared" si="8"/>
        <v>0</v>
      </c>
      <c r="BJ177" s="13" t="s">
        <v>86</v>
      </c>
      <c r="BK177" s="165">
        <f t="shared" si="9"/>
        <v>0</v>
      </c>
      <c r="BL177" s="13" t="s">
        <v>189</v>
      </c>
      <c r="BM177" s="164" t="s">
        <v>296</v>
      </c>
    </row>
    <row r="178" spans="2:65" s="1" customFormat="1" ht="24" customHeight="1">
      <c r="B178" s="152"/>
      <c r="C178" s="153" t="s">
        <v>297</v>
      </c>
      <c r="D178" s="153" t="s">
        <v>184</v>
      </c>
      <c r="E178" s="154" t="s">
        <v>298</v>
      </c>
      <c r="F178" s="155" t="s">
        <v>299</v>
      </c>
      <c r="G178" s="156" t="s">
        <v>217</v>
      </c>
      <c r="H178" s="157">
        <v>7.35</v>
      </c>
      <c r="I178" s="158"/>
      <c r="J178" s="159">
        <f t="shared" si="0"/>
        <v>0</v>
      </c>
      <c r="K178" s="155" t="s">
        <v>188</v>
      </c>
      <c r="L178" s="28"/>
      <c r="M178" s="160" t="s">
        <v>1</v>
      </c>
      <c r="N178" s="161" t="s">
        <v>40</v>
      </c>
      <c r="O178" s="51"/>
      <c r="P178" s="162">
        <f t="shared" si="1"/>
        <v>0</v>
      </c>
      <c r="Q178" s="162">
        <v>0.22314000000000001</v>
      </c>
      <c r="R178" s="162">
        <f t="shared" si="2"/>
        <v>1.6400790000000001</v>
      </c>
      <c r="S178" s="162">
        <v>0</v>
      </c>
      <c r="T178" s="163">
        <f t="shared" si="3"/>
        <v>0</v>
      </c>
      <c r="AR178" s="164" t="s">
        <v>189</v>
      </c>
      <c r="AT178" s="164" t="s">
        <v>184</v>
      </c>
      <c r="AU178" s="164" t="s">
        <v>86</v>
      </c>
      <c r="AY178" s="13" t="s">
        <v>182</v>
      </c>
      <c r="BE178" s="165">
        <f t="shared" si="4"/>
        <v>0</v>
      </c>
      <c r="BF178" s="165">
        <f t="shared" si="5"/>
        <v>0</v>
      </c>
      <c r="BG178" s="165">
        <f t="shared" si="6"/>
        <v>0</v>
      </c>
      <c r="BH178" s="165">
        <f t="shared" si="7"/>
        <v>0</v>
      </c>
      <c r="BI178" s="165">
        <f t="shared" si="8"/>
        <v>0</v>
      </c>
      <c r="BJ178" s="13" t="s">
        <v>86</v>
      </c>
      <c r="BK178" s="165">
        <f t="shared" si="9"/>
        <v>0</v>
      </c>
      <c r="BL178" s="13" t="s">
        <v>189</v>
      </c>
      <c r="BM178" s="164" t="s">
        <v>300</v>
      </c>
    </row>
    <row r="179" spans="2:65" s="1" customFormat="1" ht="24" customHeight="1">
      <c r="B179" s="152"/>
      <c r="C179" s="153" t="s">
        <v>301</v>
      </c>
      <c r="D179" s="153" t="s">
        <v>184</v>
      </c>
      <c r="E179" s="154" t="s">
        <v>302</v>
      </c>
      <c r="F179" s="155" t="s">
        <v>303</v>
      </c>
      <c r="G179" s="156" t="s">
        <v>217</v>
      </c>
      <c r="H179" s="157">
        <v>2.1</v>
      </c>
      <c r="I179" s="158"/>
      <c r="J179" s="159">
        <f t="shared" si="0"/>
        <v>0</v>
      </c>
      <c r="K179" s="155" t="s">
        <v>188</v>
      </c>
      <c r="L179" s="28"/>
      <c r="M179" s="160" t="s">
        <v>1</v>
      </c>
      <c r="N179" s="161" t="s">
        <v>40</v>
      </c>
      <c r="O179" s="51"/>
      <c r="P179" s="162">
        <f t="shared" si="1"/>
        <v>0</v>
      </c>
      <c r="Q179" s="162">
        <v>0.23322000000000001</v>
      </c>
      <c r="R179" s="162">
        <f t="shared" si="2"/>
        <v>0.48976200000000003</v>
      </c>
      <c r="S179" s="162">
        <v>0</v>
      </c>
      <c r="T179" s="163">
        <f t="shared" si="3"/>
        <v>0</v>
      </c>
      <c r="AR179" s="164" t="s">
        <v>189</v>
      </c>
      <c r="AT179" s="164" t="s">
        <v>184</v>
      </c>
      <c r="AU179" s="164" t="s">
        <v>86</v>
      </c>
      <c r="AY179" s="13" t="s">
        <v>182</v>
      </c>
      <c r="BE179" s="165">
        <f t="shared" si="4"/>
        <v>0</v>
      </c>
      <c r="BF179" s="165">
        <f t="shared" si="5"/>
        <v>0</v>
      </c>
      <c r="BG179" s="165">
        <f t="shared" si="6"/>
        <v>0</v>
      </c>
      <c r="BH179" s="165">
        <f t="shared" si="7"/>
        <v>0</v>
      </c>
      <c r="BI179" s="165">
        <f t="shared" si="8"/>
        <v>0</v>
      </c>
      <c r="BJ179" s="13" t="s">
        <v>86</v>
      </c>
      <c r="BK179" s="165">
        <f t="shared" si="9"/>
        <v>0</v>
      </c>
      <c r="BL179" s="13" t="s">
        <v>189</v>
      </c>
      <c r="BM179" s="164" t="s">
        <v>304</v>
      </c>
    </row>
    <row r="180" spans="2:65" s="1" customFormat="1" ht="24" customHeight="1">
      <c r="B180" s="152"/>
      <c r="C180" s="153" t="s">
        <v>305</v>
      </c>
      <c r="D180" s="153" t="s">
        <v>184</v>
      </c>
      <c r="E180" s="154" t="s">
        <v>306</v>
      </c>
      <c r="F180" s="155" t="s">
        <v>307</v>
      </c>
      <c r="G180" s="156" t="s">
        <v>217</v>
      </c>
      <c r="H180" s="157">
        <v>26.901</v>
      </c>
      <c r="I180" s="158"/>
      <c r="J180" s="159">
        <f t="shared" si="0"/>
        <v>0</v>
      </c>
      <c r="K180" s="155" t="s">
        <v>1</v>
      </c>
      <c r="L180" s="28"/>
      <c r="M180" s="160" t="s">
        <v>1</v>
      </c>
      <c r="N180" s="161" t="s">
        <v>40</v>
      </c>
      <c r="O180" s="51"/>
      <c r="P180" s="162">
        <f t="shared" si="1"/>
        <v>0</v>
      </c>
      <c r="Q180" s="162">
        <v>0.23322000000000001</v>
      </c>
      <c r="R180" s="162">
        <f t="shared" si="2"/>
        <v>6.2738512200000001</v>
      </c>
      <c r="S180" s="162">
        <v>0</v>
      </c>
      <c r="T180" s="163">
        <f t="shared" si="3"/>
        <v>0</v>
      </c>
      <c r="AR180" s="164" t="s">
        <v>189</v>
      </c>
      <c r="AT180" s="164" t="s">
        <v>184</v>
      </c>
      <c r="AU180" s="164" t="s">
        <v>86</v>
      </c>
      <c r="AY180" s="13" t="s">
        <v>182</v>
      </c>
      <c r="BE180" s="165">
        <f t="shared" si="4"/>
        <v>0</v>
      </c>
      <c r="BF180" s="165">
        <f t="shared" si="5"/>
        <v>0</v>
      </c>
      <c r="BG180" s="165">
        <f t="shared" si="6"/>
        <v>0</v>
      </c>
      <c r="BH180" s="165">
        <f t="shared" si="7"/>
        <v>0</v>
      </c>
      <c r="BI180" s="165">
        <f t="shared" si="8"/>
        <v>0</v>
      </c>
      <c r="BJ180" s="13" t="s">
        <v>86</v>
      </c>
      <c r="BK180" s="165">
        <f t="shared" si="9"/>
        <v>0</v>
      </c>
      <c r="BL180" s="13" t="s">
        <v>189</v>
      </c>
      <c r="BM180" s="164" t="s">
        <v>308</v>
      </c>
    </row>
    <row r="181" spans="2:65" s="1" customFormat="1" ht="24" customHeight="1">
      <c r="B181" s="152"/>
      <c r="C181" s="153" t="s">
        <v>309</v>
      </c>
      <c r="D181" s="153" t="s">
        <v>184</v>
      </c>
      <c r="E181" s="154" t="s">
        <v>310</v>
      </c>
      <c r="F181" s="155" t="s">
        <v>311</v>
      </c>
      <c r="G181" s="156" t="s">
        <v>312</v>
      </c>
      <c r="H181" s="157">
        <v>112</v>
      </c>
      <c r="I181" s="158"/>
      <c r="J181" s="159">
        <f t="shared" si="0"/>
        <v>0</v>
      </c>
      <c r="K181" s="155" t="s">
        <v>188</v>
      </c>
      <c r="L181" s="28"/>
      <c r="M181" s="160" t="s">
        <v>1</v>
      </c>
      <c r="N181" s="161" t="s">
        <v>40</v>
      </c>
      <c r="O181" s="51"/>
      <c r="P181" s="162">
        <f t="shared" si="1"/>
        <v>0</v>
      </c>
      <c r="Q181" s="162">
        <v>8.0000000000000007E-5</v>
      </c>
      <c r="R181" s="162">
        <f t="shared" si="2"/>
        <v>8.9600000000000009E-3</v>
      </c>
      <c r="S181" s="162">
        <v>0</v>
      </c>
      <c r="T181" s="163">
        <f t="shared" si="3"/>
        <v>0</v>
      </c>
      <c r="AR181" s="164" t="s">
        <v>189</v>
      </c>
      <c r="AT181" s="164" t="s">
        <v>184</v>
      </c>
      <c r="AU181" s="164" t="s">
        <v>86</v>
      </c>
      <c r="AY181" s="13" t="s">
        <v>182</v>
      </c>
      <c r="BE181" s="165">
        <f t="shared" si="4"/>
        <v>0</v>
      </c>
      <c r="BF181" s="165">
        <f t="shared" si="5"/>
        <v>0</v>
      </c>
      <c r="BG181" s="165">
        <f t="shared" si="6"/>
        <v>0</v>
      </c>
      <c r="BH181" s="165">
        <f t="shared" si="7"/>
        <v>0</v>
      </c>
      <c r="BI181" s="165">
        <f t="shared" si="8"/>
        <v>0</v>
      </c>
      <c r="BJ181" s="13" t="s">
        <v>86</v>
      </c>
      <c r="BK181" s="165">
        <f t="shared" si="9"/>
        <v>0</v>
      </c>
      <c r="BL181" s="13" t="s">
        <v>189</v>
      </c>
      <c r="BM181" s="164" t="s">
        <v>313</v>
      </c>
    </row>
    <row r="182" spans="2:65" s="1" customFormat="1" ht="16.5" customHeight="1">
      <c r="B182" s="152"/>
      <c r="C182" s="153" t="s">
        <v>314</v>
      </c>
      <c r="D182" s="153" t="s">
        <v>184</v>
      </c>
      <c r="E182" s="154" t="s">
        <v>315</v>
      </c>
      <c r="F182" s="155" t="s">
        <v>316</v>
      </c>
      <c r="G182" s="156" t="s">
        <v>217</v>
      </c>
      <c r="H182" s="157">
        <v>6.2560000000000002</v>
      </c>
      <c r="I182" s="158"/>
      <c r="J182" s="159">
        <f t="shared" si="0"/>
        <v>0</v>
      </c>
      <c r="K182" s="155" t="s">
        <v>188</v>
      </c>
      <c r="L182" s="28"/>
      <c r="M182" s="160" t="s">
        <v>1</v>
      </c>
      <c r="N182" s="161" t="s">
        <v>40</v>
      </c>
      <c r="O182" s="51"/>
      <c r="P182" s="162">
        <f t="shared" si="1"/>
        <v>0</v>
      </c>
      <c r="Q182" s="162">
        <v>7.1940000000000004E-2</v>
      </c>
      <c r="R182" s="162">
        <f t="shared" si="2"/>
        <v>0.45005664000000006</v>
      </c>
      <c r="S182" s="162">
        <v>0</v>
      </c>
      <c r="T182" s="163">
        <f t="shared" si="3"/>
        <v>0</v>
      </c>
      <c r="AR182" s="164" t="s">
        <v>189</v>
      </c>
      <c r="AT182" s="164" t="s">
        <v>184</v>
      </c>
      <c r="AU182" s="164" t="s">
        <v>86</v>
      </c>
      <c r="AY182" s="13" t="s">
        <v>182</v>
      </c>
      <c r="BE182" s="165">
        <f t="shared" si="4"/>
        <v>0</v>
      </c>
      <c r="BF182" s="165">
        <f t="shared" si="5"/>
        <v>0</v>
      </c>
      <c r="BG182" s="165">
        <f t="shared" si="6"/>
        <v>0</v>
      </c>
      <c r="BH182" s="165">
        <f t="shared" si="7"/>
        <v>0</v>
      </c>
      <c r="BI182" s="165">
        <f t="shared" si="8"/>
        <v>0</v>
      </c>
      <c r="BJ182" s="13" t="s">
        <v>86</v>
      </c>
      <c r="BK182" s="165">
        <f t="shared" si="9"/>
        <v>0</v>
      </c>
      <c r="BL182" s="13" t="s">
        <v>189</v>
      </c>
      <c r="BM182" s="164" t="s">
        <v>317</v>
      </c>
    </row>
    <row r="183" spans="2:65" s="1" customFormat="1" ht="16.5" customHeight="1">
      <c r="B183" s="152"/>
      <c r="C183" s="153" t="s">
        <v>318</v>
      </c>
      <c r="D183" s="153" t="s">
        <v>184</v>
      </c>
      <c r="E183" s="154" t="s">
        <v>319</v>
      </c>
      <c r="F183" s="155" t="s">
        <v>320</v>
      </c>
      <c r="G183" s="156" t="s">
        <v>217</v>
      </c>
      <c r="H183" s="157">
        <v>426.351</v>
      </c>
      <c r="I183" s="158"/>
      <c r="J183" s="159">
        <f t="shared" si="0"/>
        <v>0</v>
      </c>
      <c r="K183" s="155" t="s">
        <v>188</v>
      </c>
      <c r="L183" s="28"/>
      <c r="M183" s="160" t="s">
        <v>1</v>
      </c>
      <c r="N183" s="161" t="s">
        <v>40</v>
      </c>
      <c r="O183" s="51"/>
      <c r="P183" s="162">
        <f t="shared" si="1"/>
        <v>0</v>
      </c>
      <c r="Q183" s="162">
        <v>0.10778</v>
      </c>
      <c r="R183" s="162">
        <f t="shared" si="2"/>
        <v>45.952110779999998</v>
      </c>
      <c r="S183" s="162">
        <v>0</v>
      </c>
      <c r="T183" s="163">
        <f t="shared" si="3"/>
        <v>0</v>
      </c>
      <c r="AR183" s="164" t="s">
        <v>189</v>
      </c>
      <c r="AT183" s="164" t="s">
        <v>184</v>
      </c>
      <c r="AU183" s="164" t="s">
        <v>86</v>
      </c>
      <c r="AY183" s="13" t="s">
        <v>182</v>
      </c>
      <c r="BE183" s="165">
        <f t="shared" si="4"/>
        <v>0</v>
      </c>
      <c r="BF183" s="165">
        <f t="shared" si="5"/>
        <v>0</v>
      </c>
      <c r="BG183" s="165">
        <f t="shared" si="6"/>
        <v>0</v>
      </c>
      <c r="BH183" s="165">
        <f t="shared" si="7"/>
        <v>0</v>
      </c>
      <c r="BI183" s="165">
        <f t="shared" si="8"/>
        <v>0</v>
      </c>
      <c r="BJ183" s="13" t="s">
        <v>86</v>
      </c>
      <c r="BK183" s="165">
        <f t="shared" si="9"/>
        <v>0</v>
      </c>
      <c r="BL183" s="13" t="s">
        <v>189</v>
      </c>
      <c r="BM183" s="164" t="s">
        <v>321</v>
      </c>
    </row>
    <row r="184" spans="2:65" s="1" customFormat="1" ht="24" customHeight="1">
      <c r="B184" s="152"/>
      <c r="C184" s="153" t="s">
        <v>322</v>
      </c>
      <c r="D184" s="153" t="s">
        <v>184</v>
      </c>
      <c r="E184" s="154" t="s">
        <v>323</v>
      </c>
      <c r="F184" s="155" t="s">
        <v>324</v>
      </c>
      <c r="G184" s="156" t="s">
        <v>217</v>
      </c>
      <c r="H184" s="157">
        <v>9.74</v>
      </c>
      <c r="I184" s="158"/>
      <c r="J184" s="159">
        <f t="shared" si="0"/>
        <v>0</v>
      </c>
      <c r="K184" s="155" t="s">
        <v>188</v>
      </c>
      <c r="L184" s="28"/>
      <c r="M184" s="160" t="s">
        <v>1</v>
      </c>
      <c r="N184" s="161" t="s">
        <v>40</v>
      </c>
      <c r="O184" s="51"/>
      <c r="P184" s="162">
        <f t="shared" si="1"/>
        <v>0</v>
      </c>
      <c r="Q184" s="162">
        <v>0.15942999999999999</v>
      </c>
      <c r="R184" s="162">
        <f t="shared" si="2"/>
        <v>1.5528481999999999</v>
      </c>
      <c r="S184" s="162">
        <v>0</v>
      </c>
      <c r="T184" s="163">
        <f t="shared" si="3"/>
        <v>0</v>
      </c>
      <c r="AR184" s="164" t="s">
        <v>189</v>
      </c>
      <c r="AT184" s="164" t="s">
        <v>184</v>
      </c>
      <c r="AU184" s="164" t="s">
        <v>86</v>
      </c>
      <c r="AY184" s="13" t="s">
        <v>182</v>
      </c>
      <c r="BE184" s="165">
        <f t="shared" si="4"/>
        <v>0</v>
      </c>
      <c r="BF184" s="165">
        <f t="shared" si="5"/>
        <v>0</v>
      </c>
      <c r="BG184" s="165">
        <f t="shared" si="6"/>
        <v>0</v>
      </c>
      <c r="BH184" s="165">
        <f t="shared" si="7"/>
        <v>0</v>
      </c>
      <c r="BI184" s="165">
        <f t="shared" si="8"/>
        <v>0</v>
      </c>
      <c r="BJ184" s="13" t="s">
        <v>86</v>
      </c>
      <c r="BK184" s="165">
        <f t="shared" si="9"/>
        <v>0</v>
      </c>
      <c r="BL184" s="13" t="s">
        <v>189</v>
      </c>
      <c r="BM184" s="164" t="s">
        <v>325</v>
      </c>
    </row>
    <row r="185" spans="2:65" s="11" customFormat="1" ht="22.95" customHeight="1">
      <c r="B185" s="139"/>
      <c r="D185" s="140" t="s">
        <v>73</v>
      </c>
      <c r="E185" s="150" t="s">
        <v>189</v>
      </c>
      <c r="F185" s="150" t="s">
        <v>326</v>
      </c>
      <c r="I185" s="142"/>
      <c r="J185" s="151">
        <f>BK185</f>
        <v>0</v>
      </c>
      <c r="L185" s="139"/>
      <c r="M185" s="144"/>
      <c r="N185" s="145"/>
      <c r="O185" s="145"/>
      <c r="P185" s="146">
        <f>SUM(P186:P201)</f>
        <v>0</v>
      </c>
      <c r="Q185" s="145"/>
      <c r="R185" s="146">
        <f>SUM(R186:R201)</f>
        <v>8.3998984399999994</v>
      </c>
      <c r="S185" s="145"/>
      <c r="T185" s="147">
        <f>SUM(T186:T201)</f>
        <v>0</v>
      </c>
      <c r="AR185" s="140" t="s">
        <v>81</v>
      </c>
      <c r="AT185" s="148" t="s">
        <v>73</v>
      </c>
      <c r="AU185" s="148" t="s">
        <v>81</v>
      </c>
      <c r="AY185" s="140" t="s">
        <v>182</v>
      </c>
      <c r="BK185" s="149">
        <f>SUM(BK186:BK201)</f>
        <v>0</v>
      </c>
    </row>
    <row r="186" spans="2:65" s="1" customFormat="1" ht="24" customHeight="1">
      <c r="B186" s="152"/>
      <c r="C186" s="153" t="s">
        <v>327</v>
      </c>
      <c r="D186" s="153" t="s">
        <v>184</v>
      </c>
      <c r="E186" s="154" t="s">
        <v>328</v>
      </c>
      <c r="F186" s="155" t="s">
        <v>329</v>
      </c>
      <c r="G186" s="156" t="s">
        <v>187</v>
      </c>
      <c r="H186" s="157">
        <v>1.4019999999999999</v>
      </c>
      <c r="I186" s="158"/>
      <c r="J186" s="159">
        <f t="shared" ref="J186:J201" si="10">ROUND(I186*H186,2)</f>
        <v>0</v>
      </c>
      <c r="K186" s="155" t="s">
        <v>188</v>
      </c>
      <c r="L186" s="28"/>
      <c r="M186" s="160" t="s">
        <v>1</v>
      </c>
      <c r="N186" s="161" t="s">
        <v>40</v>
      </c>
      <c r="O186" s="51"/>
      <c r="P186" s="162">
        <f t="shared" ref="P186:P201" si="11">O186*H186</f>
        <v>0</v>
      </c>
      <c r="Q186" s="162">
        <v>2.21292</v>
      </c>
      <c r="R186" s="162">
        <f t="shared" ref="R186:R201" si="12">Q186*H186</f>
        <v>3.1025138399999999</v>
      </c>
      <c r="S186" s="162">
        <v>0</v>
      </c>
      <c r="T186" s="163">
        <f t="shared" ref="T186:T201" si="13">S186*H186</f>
        <v>0</v>
      </c>
      <c r="AR186" s="164" t="s">
        <v>189</v>
      </c>
      <c r="AT186" s="164" t="s">
        <v>184</v>
      </c>
      <c r="AU186" s="164" t="s">
        <v>86</v>
      </c>
      <c r="AY186" s="13" t="s">
        <v>182</v>
      </c>
      <c r="BE186" s="165">
        <f t="shared" ref="BE186:BE201" si="14">IF(N186="základná",J186,0)</f>
        <v>0</v>
      </c>
      <c r="BF186" s="165">
        <f t="shared" ref="BF186:BF201" si="15">IF(N186="znížená",J186,0)</f>
        <v>0</v>
      </c>
      <c r="BG186" s="165">
        <f t="shared" ref="BG186:BG201" si="16">IF(N186="zákl. prenesená",J186,0)</f>
        <v>0</v>
      </c>
      <c r="BH186" s="165">
        <f t="shared" ref="BH186:BH201" si="17">IF(N186="zníž. prenesená",J186,0)</f>
        <v>0</v>
      </c>
      <c r="BI186" s="165">
        <f t="shared" ref="BI186:BI201" si="18">IF(N186="nulová",J186,0)</f>
        <v>0</v>
      </c>
      <c r="BJ186" s="13" t="s">
        <v>86</v>
      </c>
      <c r="BK186" s="165">
        <f t="shared" ref="BK186:BK201" si="19">ROUND(I186*H186,2)</f>
        <v>0</v>
      </c>
      <c r="BL186" s="13" t="s">
        <v>189</v>
      </c>
      <c r="BM186" s="164" t="s">
        <v>330</v>
      </c>
    </row>
    <row r="187" spans="2:65" s="1" customFormat="1" ht="16.5" customHeight="1">
      <c r="B187" s="152"/>
      <c r="C187" s="153" t="s">
        <v>331</v>
      </c>
      <c r="D187" s="153" t="s">
        <v>184</v>
      </c>
      <c r="E187" s="154" t="s">
        <v>332</v>
      </c>
      <c r="F187" s="155" t="s">
        <v>333</v>
      </c>
      <c r="G187" s="156" t="s">
        <v>217</v>
      </c>
      <c r="H187" s="157">
        <v>8.2080000000000002</v>
      </c>
      <c r="I187" s="158"/>
      <c r="J187" s="159">
        <f t="shared" si="10"/>
        <v>0</v>
      </c>
      <c r="K187" s="155" t="s">
        <v>188</v>
      </c>
      <c r="L187" s="28"/>
      <c r="M187" s="160" t="s">
        <v>1</v>
      </c>
      <c r="N187" s="161" t="s">
        <v>40</v>
      </c>
      <c r="O187" s="51"/>
      <c r="P187" s="162">
        <f t="shared" si="11"/>
        <v>0</v>
      </c>
      <c r="Q187" s="162">
        <v>1.1299999999999999E-3</v>
      </c>
      <c r="R187" s="162">
        <f t="shared" si="12"/>
        <v>9.27504E-3</v>
      </c>
      <c r="S187" s="162">
        <v>0</v>
      </c>
      <c r="T187" s="163">
        <f t="shared" si="13"/>
        <v>0</v>
      </c>
      <c r="AR187" s="164" t="s">
        <v>189</v>
      </c>
      <c r="AT187" s="164" t="s">
        <v>184</v>
      </c>
      <c r="AU187" s="164" t="s">
        <v>86</v>
      </c>
      <c r="AY187" s="13" t="s">
        <v>182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3" t="s">
        <v>86</v>
      </c>
      <c r="BK187" s="165">
        <f t="shared" si="19"/>
        <v>0</v>
      </c>
      <c r="BL187" s="13" t="s">
        <v>189</v>
      </c>
      <c r="BM187" s="164" t="s">
        <v>334</v>
      </c>
    </row>
    <row r="188" spans="2:65" s="1" customFormat="1" ht="16.5" customHeight="1">
      <c r="B188" s="152"/>
      <c r="C188" s="153" t="s">
        <v>335</v>
      </c>
      <c r="D188" s="153" t="s">
        <v>184</v>
      </c>
      <c r="E188" s="154" t="s">
        <v>336</v>
      </c>
      <c r="F188" s="155" t="s">
        <v>337</v>
      </c>
      <c r="G188" s="156" t="s">
        <v>217</v>
      </c>
      <c r="H188" s="157">
        <v>8.2080000000000002</v>
      </c>
      <c r="I188" s="158"/>
      <c r="J188" s="159">
        <f t="shared" si="10"/>
        <v>0</v>
      </c>
      <c r="K188" s="155" t="s">
        <v>188</v>
      </c>
      <c r="L188" s="28"/>
      <c r="M188" s="160" t="s">
        <v>1</v>
      </c>
      <c r="N188" s="161" t="s">
        <v>40</v>
      </c>
      <c r="O188" s="5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64" t="s">
        <v>189</v>
      </c>
      <c r="AT188" s="164" t="s">
        <v>184</v>
      </c>
      <c r="AU188" s="164" t="s">
        <v>86</v>
      </c>
      <c r="AY188" s="13" t="s">
        <v>182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3" t="s">
        <v>86</v>
      </c>
      <c r="BK188" s="165">
        <f t="shared" si="19"/>
        <v>0</v>
      </c>
      <c r="BL188" s="13" t="s">
        <v>189</v>
      </c>
      <c r="BM188" s="164" t="s">
        <v>338</v>
      </c>
    </row>
    <row r="189" spans="2:65" s="1" customFormat="1" ht="24" customHeight="1">
      <c r="B189" s="152"/>
      <c r="C189" s="153" t="s">
        <v>339</v>
      </c>
      <c r="D189" s="153" t="s">
        <v>184</v>
      </c>
      <c r="E189" s="154" t="s">
        <v>340</v>
      </c>
      <c r="F189" s="155" t="s">
        <v>341</v>
      </c>
      <c r="G189" s="156" t="s">
        <v>217</v>
      </c>
      <c r="H189" s="157">
        <v>7.63</v>
      </c>
      <c r="I189" s="158"/>
      <c r="J189" s="159">
        <f t="shared" si="10"/>
        <v>0</v>
      </c>
      <c r="K189" s="155" t="s">
        <v>188</v>
      </c>
      <c r="L189" s="28"/>
      <c r="M189" s="160" t="s">
        <v>1</v>
      </c>
      <c r="N189" s="161" t="s">
        <v>40</v>
      </c>
      <c r="O189" s="51"/>
      <c r="P189" s="162">
        <f t="shared" si="11"/>
        <v>0</v>
      </c>
      <c r="Q189" s="162">
        <v>2.2799999999999999E-3</v>
      </c>
      <c r="R189" s="162">
        <f t="shared" si="12"/>
        <v>1.7396399999999999E-2</v>
      </c>
      <c r="S189" s="162">
        <v>0</v>
      </c>
      <c r="T189" s="163">
        <f t="shared" si="13"/>
        <v>0</v>
      </c>
      <c r="AR189" s="164" t="s">
        <v>189</v>
      </c>
      <c r="AT189" s="164" t="s">
        <v>184</v>
      </c>
      <c r="AU189" s="164" t="s">
        <v>86</v>
      </c>
      <c r="AY189" s="13" t="s">
        <v>182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3" t="s">
        <v>86</v>
      </c>
      <c r="BK189" s="165">
        <f t="shared" si="19"/>
        <v>0</v>
      </c>
      <c r="BL189" s="13" t="s">
        <v>189</v>
      </c>
      <c r="BM189" s="164" t="s">
        <v>342</v>
      </c>
    </row>
    <row r="190" spans="2:65" s="1" customFormat="1" ht="24" customHeight="1">
      <c r="B190" s="152"/>
      <c r="C190" s="153" t="s">
        <v>343</v>
      </c>
      <c r="D190" s="153" t="s">
        <v>184</v>
      </c>
      <c r="E190" s="154" t="s">
        <v>344</v>
      </c>
      <c r="F190" s="155" t="s">
        <v>345</v>
      </c>
      <c r="G190" s="156" t="s">
        <v>217</v>
      </c>
      <c r="H190" s="157">
        <v>7.63</v>
      </c>
      <c r="I190" s="158"/>
      <c r="J190" s="159">
        <f t="shared" si="10"/>
        <v>0</v>
      </c>
      <c r="K190" s="155" t="s">
        <v>188</v>
      </c>
      <c r="L190" s="28"/>
      <c r="M190" s="160" t="s">
        <v>1</v>
      </c>
      <c r="N190" s="161" t="s">
        <v>40</v>
      </c>
      <c r="O190" s="51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AR190" s="164" t="s">
        <v>189</v>
      </c>
      <c r="AT190" s="164" t="s">
        <v>184</v>
      </c>
      <c r="AU190" s="164" t="s">
        <v>86</v>
      </c>
      <c r="AY190" s="13" t="s">
        <v>182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3" t="s">
        <v>86</v>
      </c>
      <c r="BK190" s="165">
        <f t="shared" si="19"/>
        <v>0</v>
      </c>
      <c r="BL190" s="13" t="s">
        <v>189</v>
      </c>
      <c r="BM190" s="164" t="s">
        <v>346</v>
      </c>
    </row>
    <row r="191" spans="2:65" s="1" customFormat="1" ht="24" customHeight="1">
      <c r="B191" s="152"/>
      <c r="C191" s="153" t="s">
        <v>347</v>
      </c>
      <c r="D191" s="153" t="s">
        <v>184</v>
      </c>
      <c r="E191" s="154" t="s">
        <v>348</v>
      </c>
      <c r="F191" s="155" t="s">
        <v>349</v>
      </c>
      <c r="G191" s="156" t="s">
        <v>217</v>
      </c>
      <c r="H191" s="157">
        <v>2.8</v>
      </c>
      <c r="I191" s="158"/>
      <c r="J191" s="159">
        <f t="shared" si="10"/>
        <v>0</v>
      </c>
      <c r="K191" s="155" t="s">
        <v>188</v>
      </c>
      <c r="L191" s="28"/>
      <c r="M191" s="160" t="s">
        <v>1</v>
      </c>
      <c r="N191" s="161" t="s">
        <v>40</v>
      </c>
      <c r="O191" s="51"/>
      <c r="P191" s="162">
        <f t="shared" si="11"/>
        <v>0</v>
      </c>
      <c r="Q191" s="162">
        <v>1E-4</v>
      </c>
      <c r="R191" s="162">
        <f t="shared" si="12"/>
        <v>2.7999999999999998E-4</v>
      </c>
      <c r="S191" s="162">
        <v>0</v>
      </c>
      <c r="T191" s="163">
        <f t="shared" si="13"/>
        <v>0</v>
      </c>
      <c r="AR191" s="164" t="s">
        <v>189</v>
      </c>
      <c r="AT191" s="164" t="s">
        <v>184</v>
      </c>
      <c r="AU191" s="164" t="s">
        <v>86</v>
      </c>
      <c r="AY191" s="13" t="s">
        <v>182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3" t="s">
        <v>86</v>
      </c>
      <c r="BK191" s="165">
        <f t="shared" si="19"/>
        <v>0</v>
      </c>
      <c r="BL191" s="13" t="s">
        <v>189</v>
      </c>
      <c r="BM191" s="164" t="s">
        <v>350</v>
      </c>
    </row>
    <row r="192" spans="2:65" s="1" customFormat="1" ht="24" customHeight="1">
      <c r="B192" s="152"/>
      <c r="C192" s="153" t="s">
        <v>351</v>
      </c>
      <c r="D192" s="153" t="s">
        <v>184</v>
      </c>
      <c r="E192" s="154" t="s">
        <v>352</v>
      </c>
      <c r="F192" s="155" t="s">
        <v>353</v>
      </c>
      <c r="G192" s="156" t="s">
        <v>217</v>
      </c>
      <c r="H192" s="157">
        <v>2.8</v>
      </c>
      <c r="I192" s="158"/>
      <c r="J192" s="159">
        <f t="shared" si="10"/>
        <v>0</v>
      </c>
      <c r="K192" s="155" t="s">
        <v>188</v>
      </c>
      <c r="L192" s="28"/>
      <c r="M192" s="160" t="s">
        <v>1</v>
      </c>
      <c r="N192" s="161" t="s">
        <v>40</v>
      </c>
      <c r="O192" s="51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AR192" s="164" t="s">
        <v>189</v>
      </c>
      <c r="AT192" s="164" t="s">
        <v>184</v>
      </c>
      <c r="AU192" s="164" t="s">
        <v>86</v>
      </c>
      <c r="AY192" s="13" t="s">
        <v>182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3" t="s">
        <v>86</v>
      </c>
      <c r="BK192" s="165">
        <f t="shared" si="19"/>
        <v>0</v>
      </c>
      <c r="BL192" s="13" t="s">
        <v>189</v>
      </c>
      <c r="BM192" s="164" t="s">
        <v>354</v>
      </c>
    </row>
    <row r="193" spans="2:65" s="1" customFormat="1" ht="24" customHeight="1">
      <c r="B193" s="152"/>
      <c r="C193" s="153" t="s">
        <v>355</v>
      </c>
      <c r="D193" s="153" t="s">
        <v>184</v>
      </c>
      <c r="E193" s="154" t="s">
        <v>356</v>
      </c>
      <c r="F193" s="155" t="s">
        <v>357</v>
      </c>
      <c r="G193" s="156" t="s">
        <v>196</v>
      </c>
      <c r="H193" s="157">
        <v>8.1000000000000003E-2</v>
      </c>
      <c r="I193" s="158"/>
      <c r="J193" s="159">
        <f t="shared" si="10"/>
        <v>0</v>
      </c>
      <c r="K193" s="155" t="s">
        <v>188</v>
      </c>
      <c r="L193" s="28"/>
      <c r="M193" s="160" t="s">
        <v>1</v>
      </c>
      <c r="N193" s="161" t="s">
        <v>40</v>
      </c>
      <c r="O193" s="51"/>
      <c r="P193" s="162">
        <f t="shared" si="11"/>
        <v>0</v>
      </c>
      <c r="Q193" s="162">
        <v>1.0162899999999999</v>
      </c>
      <c r="R193" s="162">
        <f t="shared" si="12"/>
        <v>8.2319489999999995E-2</v>
      </c>
      <c r="S193" s="162">
        <v>0</v>
      </c>
      <c r="T193" s="163">
        <f t="shared" si="13"/>
        <v>0</v>
      </c>
      <c r="AR193" s="164" t="s">
        <v>189</v>
      </c>
      <c r="AT193" s="164" t="s">
        <v>184</v>
      </c>
      <c r="AU193" s="164" t="s">
        <v>86</v>
      </c>
      <c r="AY193" s="13" t="s">
        <v>182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3" t="s">
        <v>86</v>
      </c>
      <c r="BK193" s="165">
        <f t="shared" si="19"/>
        <v>0</v>
      </c>
      <c r="BL193" s="13" t="s">
        <v>189</v>
      </c>
      <c r="BM193" s="164" t="s">
        <v>358</v>
      </c>
    </row>
    <row r="194" spans="2:65" s="1" customFormat="1" ht="16.5" customHeight="1">
      <c r="B194" s="152"/>
      <c r="C194" s="153" t="s">
        <v>359</v>
      </c>
      <c r="D194" s="153" t="s">
        <v>184</v>
      </c>
      <c r="E194" s="154" t="s">
        <v>360</v>
      </c>
      <c r="F194" s="155" t="s">
        <v>361</v>
      </c>
      <c r="G194" s="156" t="s">
        <v>246</v>
      </c>
      <c r="H194" s="157">
        <v>3</v>
      </c>
      <c r="I194" s="158"/>
      <c r="J194" s="159">
        <f t="shared" si="1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11"/>
        <v>0</v>
      </c>
      <c r="Q194" s="162">
        <v>1.05305</v>
      </c>
      <c r="R194" s="162">
        <f t="shared" si="12"/>
        <v>3.1591500000000003</v>
      </c>
      <c r="S194" s="162">
        <v>0</v>
      </c>
      <c r="T194" s="163">
        <f t="shared" si="13"/>
        <v>0</v>
      </c>
      <c r="AR194" s="164" t="s">
        <v>189</v>
      </c>
      <c r="AT194" s="164" t="s">
        <v>184</v>
      </c>
      <c r="AU194" s="164" t="s">
        <v>86</v>
      </c>
      <c r="AY194" s="13" t="s">
        <v>182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3" t="s">
        <v>86</v>
      </c>
      <c r="BK194" s="165">
        <f t="shared" si="19"/>
        <v>0</v>
      </c>
      <c r="BL194" s="13" t="s">
        <v>189</v>
      </c>
      <c r="BM194" s="164" t="s">
        <v>362</v>
      </c>
    </row>
    <row r="195" spans="2:65" s="1" customFormat="1" ht="16.5" customHeight="1">
      <c r="B195" s="152"/>
      <c r="C195" s="153" t="s">
        <v>363</v>
      </c>
      <c r="D195" s="153" t="s">
        <v>184</v>
      </c>
      <c r="E195" s="154" t="s">
        <v>364</v>
      </c>
      <c r="F195" s="155" t="s">
        <v>365</v>
      </c>
      <c r="G195" s="156" t="s">
        <v>187</v>
      </c>
      <c r="H195" s="157">
        <v>0.86799999999999999</v>
      </c>
      <c r="I195" s="158"/>
      <c r="J195" s="159">
        <f t="shared" si="10"/>
        <v>0</v>
      </c>
      <c r="K195" s="155" t="s">
        <v>188</v>
      </c>
      <c r="L195" s="28"/>
      <c r="M195" s="160" t="s">
        <v>1</v>
      </c>
      <c r="N195" s="161" t="s">
        <v>40</v>
      </c>
      <c r="O195" s="51"/>
      <c r="P195" s="162">
        <f t="shared" si="11"/>
        <v>0</v>
      </c>
      <c r="Q195" s="162">
        <v>2.2405599999999999</v>
      </c>
      <c r="R195" s="162">
        <f t="shared" si="12"/>
        <v>1.94480608</v>
      </c>
      <c r="S195" s="162">
        <v>0</v>
      </c>
      <c r="T195" s="163">
        <f t="shared" si="13"/>
        <v>0</v>
      </c>
      <c r="AR195" s="164" t="s">
        <v>189</v>
      </c>
      <c r="AT195" s="164" t="s">
        <v>184</v>
      </c>
      <c r="AU195" s="164" t="s">
        <v>86</v>
      </c>
      <c r="AY195" s="13" t="s">
        <v>182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3" t="s">
        <v>86</v>
      </c>
      <c r="BK195" s="165">
        <f t="shared" si="19"/>
        <v>0</v>
      </c>
      <c r="BL195" s="13" t="s">
        <v>189</v>
      </c>
      <c r="BM195" s="164" t="s">
        <v>366</v>
      </c>
    </row>
    <row r="196" spans="2:65" s="1" customFormat="1" ht="24" customHeight="1">
      <c r="B196" s="152"/>
      <c r="C196" s="153" t="s">
        <v>367</v>
      </c>
      <c r="D196" s="153" t="s">
        <v>184</v>
      </c>
      <c r="E196" s="154" t="s">
        <v>368</v>
      </c>
      <c r="F196" s="155" t="s">
        <v>369</v>
      </c>
      <c r="G196" s="156" t="s">
        <v>196</v>
      </c>
      <c r="H196" s="157">
        <v>3.5000000000000003E-2</v>
      </c>
      <c r="I196" s="158"/>
      <c r="J196" s="159">
        <f t="shared" si="10"/>
        <v>0</v>
      </c>
      <c r="K196" s="155" t="s">
        <v>188</v>
      </c>
      <c r="L196" s="28"/>
      <c r="M196" s="160" t="s">
        <v>1</v>
      </c>
      <c r="N196" s="161" t="s">
        <v>40</v>
      </c>
      <c r="O196" s="51"/>
      <c r="P196" s="162">
        <f t="shared" si="11"/>
        <v>0</v>
      </c>
      <c r="Q196" s="162">
        <v>1.0165500000000001</v>
      </c>
      <c r="R196" s="162">
        <f t="shared" si="12"/>
        <v>3.5579250000000007E-2</v>
      </c>
      <c r="S196" s="162">
        <v>0</v>
      </c>
      <c r="T196" s="163">
        <f t="shared" si="13"/>
        <v>0</v>
      </c>
      <c r="AR196" s="164" t="s">
        <v>189</v>
      </c>
      <c r="AT196" s="164" t="s">
        <v>184</v>
      </c>
      <c r="AU196" s="164" t="s">
        <v>86</v>
      </c>
      <c r="AY196" s="13" t="s">
        <v>182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3" t="s">
        <v>86</v>
      </c>
      <c r="BK196" s="165">
        <f t="shared" si="19"/>
        <v>0</v>
      </c>
      <c r="BL196" s="13" t="s">
        <v>189</v>
      </c>
      <c r="BM196" s="164" t="s">
        <v>370</v>
      </c>
    </row>
    <row r="197" spans="2:65" s="1" customFormat="1" ht="24" customHeight="1">
      <c r="B197" s="152"/>
      <c r="C197" s="153" t="s">
        <v>371</v>
      </c>
      <c r="D197" s="153" t="s">
        <v>184</v>
      </c>
      <c r="E197" s="154" t="s">
        <v>372</v>
      </c>
      <c r="F197" s="155" t="s">
        <v>373</v>
      </c>
      <c r="G197" s="156" t="s">
        <v>196</v>
      </c>
      <c r="H197" s="157">
        <v>1.4E-2</v>
      </c>
      <c r="I197" s="158"/>
      <c r="J197" s="159">
        <f t="shared" si="10"/>
        <v>0</v>
      </c>
      <c r="K197" s="155" t="s">
        <v>188</v>
      </c>
      <c r="L197" s="28"/>
      <c r="M197" s="160" t="s">
        <v>1</v>
      </c>
      <c r="N197" s="161" t="s">
        <v>40</v>
      </c>
      <c r="O197" s="51"/>
      <c r="P197" s="162">
        <f t="shared" si="11"/>
        <v>0</v>
      </c>
      <c r="Q197" s="162">
        <v>1.20296</v>
      </c>
      <c r="R197" s="162">
        <f t="shared" si="12"/>
        <v>1.6841439999999999E-2</v>
      </c>
      <c r="S197" s="162">
        <v>0</v>
      </c>
      <c r="T197" s="163">
        <f t="shared" si="13"/>
        <v>0</v>
      </c>
      <c r="AR197" s="164" t="s">
        <v>189</v>
      </c>
      <c r="AT197" s="164" t="s">
        <v>184</v>
      </c>
      <c r="AU197" s="164" t="s">
        <v>86</v>
      </c>
      <c r="AY197" s="13" t="s">
        <v>182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3" t="s">
        <v>86</v>
      </c>
      <c r="BK197" s="165">
        <f t="shared" si="19"/>
        <v>0</v>
      </c>
      <c r="BL197" s="13" t="s">
        <v>189</v>
      </c>
      <c r="BM197" s="164" t="s">
        <v>374</v>
      </c>
    </row>
    <row r="198" spans="2:65" s="1" customFormat="1" ht="24" customHeight="1">
      <c r="B198" s="152"/>
      <c r="C198" s="153" t="s">
        <v>375</v>
      </c>
      <c r="D198" s="153" t="s">
        <v>184</v>
      </c>
      <c r="E198" s="154" t="s">
        <v>376</v>
      </c>
      <c r="F198" s="155" t="s">
        <v>377</v>
      </c>
      <c r="G198" s="156" t="s">
        <v>217</v>
      </c>
      <c r="H198" s="157">
        <v>3.0830000000000002</v>
      </c>
      <c r="I198" s="158"/>
      <c r="J198" s="159">
        <f t="shared" si="10"/>
        <v>0</v>
      </c>
      <c r="K198" s="155" t="s">
        <v>188</v>
      </c>
      <c r="L198" s="28"/>
      <c r="M198" s="160" t="s">
        <v>1</v>
      </c>
      <c r="N198" s="161" t="s">
        <v>40</v>
      </c>
      <c r="O198" s="51"/>
      <c r="P198" s="162">
        <f t="shared" si="11"/>
        <v>0</v>
      </c>
      <c r="Q198" s="162">
        <v>8.4600000000000005E-3</v>
      </c>
      <c r="R198" s="162">
        <f t="shared" si="12"/>
        <v>2.6082180000000003E-2</v>
      </c>
      <c r="S198" s="162">
        <v>0</v>
      </c>
      <c r="T198" s="163">
        <f t="shared" si="13"/>
        <v>0</v>
      </c>
      <c r="AR198" s="164" t="s">
        <v>189</v>
      </c>
      <c r="AT198" s="164" t="s">
        <v>184</v>
      </c>
      <c r="AU198" s="164" t="s">
        <v>86</v>
      </c>
      <c r="AY198" s="13" t="s">
        <v>182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3" t="s">
        <v>86</v>
      </c>
      <c r="BK198" s="165">
        <f t="shared" si="19"/>
        <v>0</v>
      </c>
      <c r="BL198" s="13" t="s">
        <v>189</v>
      </c>
      <c r="BM198" s="164" t="s">
        <v>378</v>
      </c>
    </row>
    <row r="199" spans="2:65" s="1" customFormat="1" ht="24" customHeight="1">
      <c r="B199" s="152"/>
      <c r="C199" s="153" t="s">
        <v>379</v>
      </c>
      <c r="D199" s="153" t="s">
        <v>184</v>
      </c>
      <c r="E199" s="154" t="s">
        <v>380</v>
      </c>
      <c r="F199" s="155" t="s">
        <v>381</v>
      </c>
      <c r="G199" s="156" t="s">
        <v>217</v>
      </c>
      <c r="H199" s="157">
        <v>3.0830000000000002</v>
      </c>
      <c r="I199" s="158"/>
      <c r="J199" s="159">
        <f t="shared" si="10"/>
        <v>0</v>
      </c>
      <c r="K199" s="155" t="s">
        <v>188</v>
      </c>
      <c r="L199" s="28"/>
      <c r="M199" s="160" t="s">
        <v>1</v>
      </c>
      <c r="N199" s="161" t="s">
        <v>40</v>
      </c>
      <c r="O199" s="51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AR199" s="164" t="s">
        <v>189</v>
      </c>
      <c r="AT199" s="164" t="s">
        <v>184</v>
      </c>
      <c r="AU199" s="164" t="s">
        <v>86</v>
      </c>
      <c r="AY199" s="13" t="s">
        <v>182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3" t="s">
        <v>86</v>
      </c>
      <c r="BK199" s="165">
        <f t="shared" si="19"/>
        <v>0</v>
      </c>
      <c r="BL199" s="13" t="s">
        <v>189</v>
      </c>
      <c r="BM199" s="164" t="s">
        <v>382</v>
      </c>
    </row>
    <row r="200" spans="2:65" s="1" customFormat="1" ht="24" customHeight="1">
      <c r="B200" s="152"/>
      <c r="C200" s="153" t="s">
        <v>383</v>
      </c>
      <c r="D200" s="153" t="s">
        <v>184</v>
      </c>
      <c r="E200" s="154" t="s">
        <v>384</v>
      </c>
      <c r="F200" s="155" t="s">
        <v>385</v>
      </c>
      <c r="G200" s="156" t="s">
        <v>217</v>
      </c>
      <c r="H200" s="157">
        <v>1.3120000000000001</v>
      </c>
      <c r="I200" s="158"/>
      <c r="J200" s="159">
        <f t="shared" si="10"/>
        <v>0</v>
      </c>
      <c r="K200" s="155" t="s">
        <v>188</v>
      </c>
      <c r="L200" s="28"/>
      <c r="M200" s="160" t="s">
        <v>1</v>
      </c>
      <c r="N200" s="161" t="s">
        <v>40</v>
      </c>
      <c r="O200" s="51"/>
      <c r="P200" s="162">
        <f t="shared" si="11"/>
        <v>0</v>
      </c>
      <c r="Q200" s="162">
        <v>4.3099999999999996E-3</v>
      </c>
      <c r="R200" s="162">
        <f t="shared" si="12"/>
        <v>5.6547199999999994E-3</v>
      </c>
      <c r="S200" s="162">
        <v>0</v>
      </c>
      <c r="T200" s="163">
        <f t="shared" si="13"/>
        <v>0</v>
      </c>
      <c r="AR200" s="164" t="s">
        <v>189</v>
      </c>
      <c r="AT200" s="164" t="s">
        <v>184</v>
      </c>
      <c r="AU200" s="164" t="s">
        <v>86</v>
      </c>
      <c r="AY200" s="13" t="s">
        <v>182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3" t="s">
        <v>86</v>
      </c>
      <c r="BK200" s="165">
        <f t="shared" si="19"/>
        <v>0</v>
      </c>
      <c r="BL200" s="13" t="s">
        <v>189</v>
      </c>
      <c r="BM200" s="164" t="s">
        <v>386</v>
      </c>
    </row>
    <row r="201" spans="2:65" s="1" customFormat="1" ht="24" customHeight="1">
      <c r="B201" s="152"/>
      <c r="C201" s="153" t="s">
        <v>387</v>
      </c>
      <c r="D201" s="153" t="s">
        <v>184</v>
      </c>
      <c r="E201" s="154" t="s">
        <v>388</v>
      </c>
      <c r="F201" s="155" t="s">
        <v>389</v>
      </c>
      <c r="G201" s="156" t="s">
        <v>217</v>
      </c>
      <c r="H201" s="157">
        <v>1.3120000000000001</v>
      </c>
      <c r="I201" s="158"/>
      <c r="J201" s="159">
        <f t="shared" si="10"/>
        <v>0</v>
      </c>
      <c r="K201" s="155" t="s">
        <v>188</v>
      </c>
      <c r="L201" s="28"/>
      <c r="M201" s="160" t="s">
        <v>1</v>
      </c>
      <c r="N201" s="161" t="s">
        <v>40</v>
      </c>
      <c r="O201" s="51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AR201" s="164" t="s">
        <v>189</v>
      </c>
      <c r="AT201" s="164" t="s">
        <v>184</v>
      </c>
      <c r="AU201" s="164" t="s">
        <v>86</v>
      </c>
      <c r="AY201" s="13" t="s">
        <v>182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3" t="s">
        <v>86</v>
      </c>
      <c r="BK201" s="165">
        <f t="shared" si="19"/>
        <v>0</v>
      </c>
      <c r="BL201" s="13" t="s">
        <v>189</v>
      </c>
      <c r="BM201" s="164" t="s">
        <v>390</v>
      </c>
    </row>
    <row r="202" spans="2:65" s="11" customFormat="1" ht="22.95" customHeight="1">
      <c r="B202" s="139"/>
      <c r="D202" s="140" t="s">
        <v>73</v>
      </c>
      <c r="E202" s="150" t="s">
        <v>201</v>
      </c>
      <c r="F202" s="150" t="s">
        <v>391</v>
      </c>
      <c r="I202" s="142"/>
      <c r="J202" s="151">
        <f>BK202</f>
        <v>0</v>
      </c>
      <c r="L202" s="139"/>
      <c r="M202" s="144"/>
      <c r="N202" s="145"/>
      <c r="O202" s="145"/>
      <c r="P202" s="146">
        <f>SUM(P203:P205)</f>
        <v>0</v>
      </c>
      <c r="Q202" s="145"/>
      <c r="R202" s="146">
        <f>SUM(R203:R205)</f>
        <v>10.454598600000001</v>
      </c>
      <c r="S202" s="145"/>
      <c r="T202" s="147">
        <f>SUM(T203:T205)</f>
        <v>0</v>
      </c>
      <c r="AR202" s="140" t="s">
        <v>81</v>
      </c>
      <c r="AT202" s="148" t="s">
        <v>73</v>
      </c>
      <c r="AU202" s="148" t="s">
        <v>81</v>
      </c>
      <c r="AY202" s="140" t="s">
        <v>182</v>
      </c>
      <c r="BK202" s="149">
        <f>SUM(BK203:BK205)</f>
        <v>0</v>
      </c>
    </row>
    <row r="203" spans="2:65" s="1" customFormat="1" ht="24" customHeight="1">
      <c r="B203" s="152"/>
      <c r="C203" s="153" t="s">
        <v>392</v>
      </c>
      <c r="D203" s="153" t="s">
        <v>184</v>
      </c>
      <c r="E203" s="154" t="s">
        <v>393</v>
      </c>
      <c r="F203" s="155" t="s">
        <v>394</v>
      </c>
      <c r="G203" s="156" t="s">
        <v>217</v>
      </c>
      <c r="H203" s="157">
        <v>19.135000000000002</v>
      </c>
      <c r="I203" s="158"/>
      <c r="J203" s="159">
        <f>ROUND(I203*H203,2)</f>
        <v>0</v>
      </c>
      <c r="K203" s="155" t="s">
        <v>188</v>
      </c>
      <c r="L203" s="28"/>
      <c r="M203" s="160" t="s">
        <v>1</v>
      </c>
      <c r="N203" s="161" t="s">
        <v>40</v>
      </c>
      <c r="O203" s="51"/>
      <c r="P203" s="162">
        <f>O203*H203</f>
        <v>0</v>
      </c>
      <c r="Q203" s="162">
        <v>0.18906999999999999</v>
      </c>
      <c r="R203" s="162">
        <f>Q203*H203</f>
        <v>3.6178544500000003</v>
      </c>
      <c r="S203" s="162">
        <v>0</v>
      </c>
      <c r="T203" s="163">
        <f>S203*H203</f>
        <v>0</v>
      </c>
      <c r="AR203" s="164" t="s">
        <v>189</v>
      </c>
      <c r="AT203" s="164" t="s">
        <v>184</v>
      </c>
      <c r="AU203" s="164" t="s">
        <v>86</v>
      </c>
      <c r="AY203" s="13" t="s">
        <v>182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3" t="s">
        <v>86</v>
      </c>
      <c r="BK203" s="165">
        <f>ROUND(I203*H203,2)</f>
        <v>0</v>
      </c>
      <c r="BL203" s="13" t="s">
        <v>189</v>
      </c>
      <c r="BM203" s="164" t="s">
        <v>395</v>
      </c>
    </row>
    <row r="204" spans="2:65" s="1" customFormat="1" ht="36" customHeight="1">
      <c r="B204" s="152"/>
      <c r="C204" s="153" t="s">
        <v>396</v>
      </c>
      <c r="D204" s="153" t="s">
        <v>184</v>
      </c>
      <c r="E204" s="154" t="s">
        <v>397</v>
      </c>
      <c r="F204" s="155" t="s">
        <v>398</v>
      </c>
      <c r="G204" s="156" t="s">
        <v>217</v>
      </c>
      <c r="H204" s="157">
        <v>19.135000000000002</v>
      </c>
      <c r="I204" s="158"/>
      <c r="J204" s="159">
        <f>ROUND(I204*H204,2)</f>
        <v>0</v>
      </c>
      <c r="K204" s="155" t="s">
        <v>188</v>
      </c>
      <c r="L204" s="28"/>
      <c r="M204" s="160" t="s">
        <v>1</v>
      </c>
      <c r="N204" s="161" t="s">
        <v>40</v>
      </c>
      <c r="O204" s="51"/>
      <c r="P204" s="162">
        <f>O204*H204</f>
        <v>0</v>
      </c>
      <c r="Q204" s="162">
        <v>0.22763</v>
      </c>
      <c r="R204" s="162">
        <f>Q204*H204</f>
        <v>4.3557000500000003</v>
      </c>
      <c r="S204" s="162">
        <v>0</v>
      </c>
      <c r="T204" s="163">
        <f>S204*H204</f>
        <v>0</v>
      </c>
      <c r="AR204" s="164" t="s">
        <v>189</v>
      </c>
      <c r="AT204" s="164" t="s">
        <v>184</v>
      </c>
      <c r="AU204" s="164" t="s">
        <v>86</v>
      </c>
      <c r="AY204" s="13" t="s">
        <v>182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3" t="s">
        <v>86</v>
      </c>
      <c r="BK204" s="165">
        <f>ROUND(I204*H204,2)</f>
        <v>0</v>
      </c>
      <c r="BL204" s="13" t="s">
        <v>189</v>
      </c>
      <c r="BM204" s="164" t="s">
        <v>399</v>
      </c>
    </row>
    <row r="205" spans="2:65" s="1" customFormat="1" ht="24" customHeight="1">
      <c r="B205" s="152"/>
      <c r="C205" s="153" t="s">
        <v>400</v>
      </c>
      <c r="D205" s="153" t="s">
        <v>184</v>
      </c>
      <c r="E205" s="154" t="s">
        <v>401</v>
      </c>
      <c r="F205" s="155" t="s">
        <v>402</v>
      </c>
      <c r="G205" s="156" t="s">
        <v>217</v>
      </c>
      <c r="H205" s="157">
        <v>19.135000000000002</v>
      </c>
      <c r="I205" s="158"/>
      <c r="J205" s="159">
        <f>ROUND(I205*H205,2)</f>
        <v>0</v>
      </c>
      <c r="K205" s="155" t="s">
        <v>188</v>
      </c>
      <c r="L205" s="28"/>
      <c r="M205" s="160" t="s">
        <v>1</v>
      </c>
      <c r="N205" s="161" t="s">
        <v>40</v>
      </c>
      <c r="O205" s="51"/>
      <c r="P205" s="162">
        <f>O205*H205</f>
        <v>0</v>
      </c>
      <c r="Q205" s="162">
        <v>0.12966</v>
      </c>
      <c r="R205" s="162">
        <f>Q205*H205</f>
        <v>2.4810441000000001</v>
      </c>
      <c r="S205" s="162">
        <v>0</v>
      </c>
      <c r="T205" s="163">
        <f>S205*H205</f>
        <v>0</v>
      </c>
      <c r="AR205" s="164" t="s">
        <v>189</v>
      </c>
      <c r="AT205" s="164" t="s">
        <v>184</v>
      </c>
      <c r="AU205" s="164" t="s">
        <v>86</v>
      </c>
      <c r="AY205" s="13" t="s">
        <v>182</v>
      </c>
      <c r="BE205" s="165">
        <f>IF(N205="základná",J205,0)</f>
        <v>0</v>
      </c>
      <c r="BF205" s="165">
        <f>IF(N205="znížená",J205,0)</f>
        <v>0</v>
      </c>
      <c r="BG205" s="165">
        <f>IF(N205="zákl. prenesená",J205,0)</f>
        <v>0</v>
      </c>
      <c r="BH205" s="165">
        <f>IF(N205="zníž. prenesená",J205,0)</f>
        <v>0</v>
      </c>
      <c r="BI205" s="165">
        <f>IF(N205="nulová",J205,0)</f>
        <v>0</v>
      </c>
      <c r="BJ205" s="13" t="s">
        <v>86</v>
      </c>
      <c r="BK205" s="165">
        <f>ROUND(I205*H205,2)</f>
        <v>0</v>
      </c>
      <c r="BL205" s="13" t="s">
        <v>189</v>
      </c>
      <c r="BM205" s="164" t="s">
        <v>403</v>
      </c>
    </row>
    <row r="206" spans="2:65" s="11" customFormat="1" ht="22.95" customHeight="1">
      <c r="B206" s="139"/>
      <c r="D206" s="140" t="s">
        <v>73</v>
      </c>
      <c r="E206" s="150" t="s">
        <v>206</v>
      </c>
      <c r="F206" s="150" t="s">
        <v>404</v>
      </c>
      <c r="I206" s="142"/>
      <c r="J206" s="151">
        <f>BK206</f>
        <v>0</v>
      </c>
      <c r="L206" s="139"/>
      <c r="M206" s="144"/>
      <c r="N206" s="145"/>
      <c r="O206" s="145"/>
      <c r="P206" s="146">
        <f>SUM(P207:P231)</f>
        <v>0</v>
      </c>
      <c r="Q206" s="145"/>
      <c r="R206" s="146">
        <f>SUM(R207:R231)</f>
        <v>75.603583909999998</v>
      </c>
      <c r="S206" s="145"/>
      <c r="T206" s="147">
        <f>SUM(T207:T231)</f>
        <v>0</v>
      </c>
      <c r="AR206" s="140" t="s">
        <v>81</v>
      </c>
      <c r="AT206" s="148" t="s">
        <v>73</v>
      </c>
      <c r="AU206" s="148" t="s">
        <v>81</v>
      </c>
      <c r="AY206" s="140" t="s">
        <v>182</v>
      </c>
      <c r="BK206" s="149">
        <f>SUM(BK207:BK231)</f>
        <v>0</v>
      </c>
    </row>
    <row r="207" spans="2:65" s="1" customFormat="1" ht="36" customHeight="1">
      <c r="B207" s="152"/>
      <c r="C207" s="153" t="s">
        <v>405</v>
      </c>
      <c r="D207" s="153" t="s">
        <v>184</v>
      </c>
      <c r="E207" s="154" t="s">
        <v>406</v>
      </c>
      <c r="F207" s="155" t="s">
        <v>407</v>
      </c>
      <c r="G207" s="156" t="s">
        <v>217</v>
      </c>
      <c r="H207" s="157">
        <v>36.76</v>
      </c>
      <c r="I207" s="158"/>
      <c r="J207" s="159">
        <f t="shared" ref="J207:J231" si="20">ROUND(I207*H207,2)</f>
        <v>0</v>
      </c>
      <c r="K207" s="155" t="s">
        <v>188</v>
      </c>
      <c r="L207" s="28"/>
      <c r="M207" s="160" t="s">
        <v>1</v>
      </c>
      <c r="N207" s="161" t="s">
        <v>40</v>
      </c>
      <c r="O207" s="51"/>
      <c r="P207" s="162">
        <f t="shared" ref="P207:P231" si="21">O207*H207</f>
        <v>0</v>
      </c>
      <c r="Q207" s="162">
        <v>3.2399999999999998E-3</v>
      </c>
      <c r="R207" s="162">
        <f t="shared" ref="R207:R231" si="22">Q207*H207</f>
        <v>0.11910239999999998</v>
      </c>
      <c r="S207" s="162">
        <v>0</v>
      </c>
      <c r="T207" s="163">
        <f t="shared" ref="T207:T231" si="23">S207*H207</f>
        <v>0</v>
      </c>
      <c r="AR207" s="164" t="s">
        <v>189</v>
      </c>
      <c r="AT207" s="164" t="s">
        <v>184</v>
      </c>
      <c r="AU207" s="164" t="s">
        <v>86</v>
      </c>
      <c r="AY207" s="13" t="s">
        <v>182</v>
      </c>
      <c r="BE207" s="165">
        <f t="shared" ref="BE207:BE231" si="24">IF(N207="základná",J207,0)</f>
        <v>0</v>
      </c>
      <c r="BF207" s="165">
        <f t="shared" ref="BF207:BF231" si="25">IF(N207="znížená",J207,0)</f>
        <v>0</v>
      </c>
      <c r="BG207" s="165">
        <f t="shared" ref="BG207:BG231" si="26">IF(N207="zákl. prenesená",J207,0)</f>
        <v>0</v>
      </c>
      <c r="BH207" s="165">
        <f t="shared" ref="BH207:BH231" si="27">IF(N207="zníž. prenesená",J207,0)</f>
        <v>0</v>
      </c>
      <c r="BI207" s="165">
        <f t="shared" ref="BI207:BI231" si="28">IF(N207="nulová",J207,0)</f>
        <v>0</v>
      </c>
      <c r="BJ207" s="13" t="s">
        <v>86</v>
      </c>
      <c r="BK207" s="165">
        <f t="shared" ref="BK207:BK231" si="29">ROUND(I207*H207,2)</f>
        <v>0</v>
      </c>
      <c r="BL207" s="13" t="s">
        <v>189</v>
      </c>
      <c r="BM207" s="164" t="s">
        <v>408</v>
      </c>
    </row>
    <row r="208" spans="2:65" s="1" customFormat="1" ht="24" customHeight="1">
      <c r="B208" s="152"/>
      <c r="C208" s="153" t="s">
        <v>409</v>
      </c>
      <c r="D208" s="153" t="s">
        <v>184</v>
      </c>
      <c r="E208" s="154" t="s">
        <v>410</v>
      </c>
      <c r="F208" s="155" t="s">
        <v>411</v>
      </c>
      <c r="G208" s="156" t="s">
        <v>217</v>
      </c>
      <c r="H208" s="157">
        <v>157.74</v>
      </c>
      <c r="I208" s="158"/>
      <c r="J208" s="159">
        <f t="shared" si="20"/>
        <v>0</v>
      </c>
      <c r="K208" s="155" t="s">
        <v>188</v>
      </c>
      <c r="L208" s="28"/>
      <c r="M208" s="160" t="s">
        <v>1</v>
      </c>
      <c r="N208" s="161" t="s">
        <v>40</v>
      </c>
      <c r="O208" s="51"/>
      <c r="P208" s="162">
        <f t="shared" si="21"/>
        <v>0</v>
      </c>
      <c r="Q208" s="162">
        <v>2.0000000000000001E-4</v>
      </c>
      <c r="R208" s="162">
        <f t="shared" si="22"/>
        <v>3.1548000000000007E-2</v>
      </c>
      <c r="S208" s="162">
        <v>0</v>
      </c>
      <c r="T208" s="163">
        <f t="shared" si="23"/>
        <v>0</v>
      </c>
      <c r="AR208" s="164" t="s">
        <v>189</v>
      </c>
      <c r="AT208" s="164" t="s">
        <v>184</v>
      </c>
      <c r="AU208" s="164" t="s">
        <v>86</v>
      </c>
      <c r="AY208" s="13" t="s">
        <v>182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3" t="s">
        <v>86</v>
      </c>
      <c r="BK208" s="165">
        <f t="shared" si="29"/>
        <v>0</v>
      </c>
      <c r="BL208" s="13" t="s">
        <v>189</v>
      </c>
      <c r="BM208" s="164" t="s">
        <v>412</v>
      </c>
    </row>
    <row r="209" spans="2:65" s="1" customFormat="1" ht="24" customHeight="1">
      <c r="B209" s="152"/>
      <c r="C209" s="153" t="s">
        <v>413</v>
      </c>
      <c r="D209" s="153" t="s">
        <v>184</v>
      </c>
      <c r="E209" s="154" t="s">
        <v>414</v>
      </c>
      <c r="F209" s="155" t="s">
        <v>415</v>
      </c>
      <c r="G209" s="156" t="s">
        <v>217</v>
      </c>
      <c r="H209" s="157">
        <v>36.76</v>
      </c>
      <c r="I209" s="158"/>
      <c r="J209" s="159">
        <f t="shared" si="20"/>
        <v>0</v>
      </c>
      <c r="K209" s="155" t="s">
        <v>188</v>
      </c>
      <c r="L209" s="28"/>
      <c r="M209" s="160" t="s">
        <v>1</v>
      </c>
      <c r="N209" s="161" t="s">
        <v>40</v>
      </c>
      <c r="O209" s="51"/>
      <c r="P209" s="162">
        <f t="shared" si="21"/>
        <v>0</v>
      </c>
      <c r="Q209" s="162">
        <v>4.9500000000000004E-3</v>
      </c>
      <c r="R209" s="162">
        <f t="shared" si="22"/>
        <v>0.18196200000000001</v>
      </c>
      <c r="S209" s="162">
        <v>0</v>
      </c>
      <c r="T209" s="163">
        <f t="shared" si="23"/>
        <v>0</v>
      </c>
      <c r="AR209" s="164" t="s">
        <v>189</v>
      </c>
      <c r="AT209" s="164" t="s">
        <v>184</v>
      </c>
      <c r="AU209" s="164" t="s">
        <v>86</v>
      </c>
      <c r="AY209" s="13" t="s">
        <v>182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3" t="s">
        <v>86</v>
      </c>
      <c r="BK209" s="165">
        <f t="shared" si="29"/>
        <v>0</v>
      </c>
      <c r="BL209" s="13" t="s">
        <v>189</v>
      </c>
      <c r="BM209" s="164" t="s">
        <v>416</v>
      </c>
    </row>
    <row r="210" spans="2:65" s="1" customFormat="1" ht="24" customHeight="1">
      <c r="B210" s="152"/>
      <c r="C210" s="153" t="s">
        <v>417</v>
      </c>
      <c r="D210" s="153" t="s">
        <v>184</v>
      </c>
      <c r="E210" s="154" t="s">
        <v>418</v>
      </c>
      <c r="F210" s="155" t="s">
        <v>419</v>
      </c>
      <c r="G210" s="156" t="s">
        <v>217</v>
      </c>
      <c r="H210" s="157">
        <v>157.74</v>
      </c>
      <c r="I210" s="158"/>
      <c r="J210" s="159">
        <f t="shared" si="20"/>
        <v>0</v>
      </c>
      <c r="K210" s="155" t="s">
        <v>188</v>
      </c>
      <c r="L210" s="28"/>
      <c r="M210" s="160" t="s">
        <v>1</v>
      </c>
      <c r="N210" s="161" t="s">
        <v>40</v>
      </c>
      <c r="O210" s="51"/>
      <c r="P210" s="162">
        <f t="shared" si="21"/>
        <v>0</v>
      </c>
      <c r="Q210" s="162">
        <v>4.15E-3</v>
      </c>
      <c r="R210" s="162">
        <f t="shared" si="22"/>
        <v>0.65462100000000001</v>
      </c>
      <c r="S210" s="162">
        <v>0</v>
      </c>
      <c r="T210" s="163">
        <f t="shared" si="23"/>
        <v>0</v>
      </c>
      <c r="AR210" s="164" t="s">
        <v>189</v>
      </c>
      <c r="AT210" s="164" t="s">
        <v>184</v>
      </c>
      <c r="AU210" s="164" t="s">
        <v>86</v>
      </c>
      <c r="AY210" s="13" t="s">
        <v>182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3" t="s">
        <v>86</v>
      </c>
      <c r="BK210" s="165">
        <f t="shared" si="29"/>
        <v>0</v>
      </c>
      <c r="BL210" s="13" t="s">
        <v>189</v>
      </c>
      <c r="BM210" s="164" t="s">
        <v>420</v>
      </c>
    </row>
    <row r="211" spans="2:65" s="1" customFormat="1" ht="24" customHeight="1">
      <c r="B211" s="152"/>
      <c r="C211" s="153" t="s">
        <v>421</v>
      </c>
      <c r="D211" s="153" t="s">
        <v>184</v>
      </c>
      <c r="E211" s="154" t="s">
        <v>422</v>
      </c>
      <c r="F211" s="155" t="s">
        <v>423</v>
      </c>
      <c r="G211" s="156" t="s">
        <v>217</v>
      </c>
      <c r="H211" s="157">
        <v>1194.3240000000001</v>
      </c>
      <c r="I211" s="158"/>
      <c r="J211" s="159">
        <f t="shared" si="20"/>
        <v>0</v>
      </c>
      <c r="K211" s="155" t="s">
        <v>188</v>
      </c>
      <c r="L211" s="28"/>
      <c r="M211" s="160" t="s">
        <v>1</v>
      </c>
      <c r="N211" s="161" t="s">
        <v>40</v>
      </c>
      <c r="O211" s="51"/>
      <c r="P211" s="162">
        <f t="shared" si="21"/>
        <v>0</v>
      </c>
      <c r="Q211" s="162">
        <v>3.2399999999999998E-3</v>
      </c>
      <c r="R211" s="162">
        <f t="shared" si="22"/>
        <v>3.8696097599999999</v>
      </c>
      <c r="S211" s="162">
        <v>0</v>
      </c>
      <c r="T211" s="163">
        <f t="shared" si="23"/>
        <v>0</v>
      </c>
      <c r="AR211" s="164" t="s">
        <v>189</v>
      </c>
      <c r="AT211" s="164" t="s">
        <v>184</v>
      </c>
      <c r="AU211" s="164" t="s">
        <v>86</v>
      </c>
      <c r="AY211" s="13" t="s">
        <v>182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3" t="s">
        <v>86</v>
      </c>
      <c r="BK211" s="165">
        <f t="shared" si="29"/>
        <v>0</v>
      </c>
      <c r="BL211" s="13" t="s">
        <v>189</v>
      </c>
      <c r="BM211" s="164" t="s">
        <v>424</v>
      </c>
    </row>
    <row r="212" spans="2:65" s="1" customFormat="1" ht="24" customHeight="1">
      <c r="B212" s="152"/>
      <c r="C212" s="153" t="s">
        <v>425</v>
      </c>
      <c r="D212" s="153" t="s">
        <v>184</v>
      </c>
      <c r="E212" s="154" t="s">
        <v>426</v>
      </c>
      <c r="F212" s="155" t="s">
        <v>427</v>
      </c>
      <c r="G212" s="156" t="s">
        <v>217</v>
      </c>
      <c r="H212" s="157">
        <v>1194.3240000000001</v>
      </c>
      <c r="I212" s="158"/>
      <c r="J212" s="159">
        <f t="shared" si="20"/>
        <v>0</v>
      </c>
      <c r="K212" s="155" t="s">
        <v>188</v>
      </c>
      <c r="L212" s="28"/>
      <c r="M212" s="160" t="s">
        <v>1</v>
      </c>
      <c r="N212" s="161" t="s">
        <v>40</v>
      </c>
      <c r="O212" s="51"/>
      <c r="P212" s="162">
        <f t="shared" si="21"/>
        <v>0</v>
      </c>
      <c r="Q212" s="162">
        <v>2.0000000000000001E-4</v>
      </c>
      <c r="R212" s="162">
        <f t="shared" si="22"/>
        <v>0.23886480000000002</v>
      </c>
      <c r="S212" s="162">
        <v>0</v>
      </c>
      <c r="T212" s="163">
        <f t="shared" si="23"/>
        <v>0</v>
      </c>
      <c r="AR212" s="164" t="s">
        <v>189</v>
      </c>
      <c r="AT212" s="164" t="s">
        <v>184</v>
      </c>
      <c r="AU212" s="164" t="s">
        <v>86</v>
      </c>
      <c r="AY212" s="13" t="s">
        <v>182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3" t="s">
        <v>86</v>
      </c>
      <c r="BK212" s="165">
        <f t="shared" si="29"/>
        <v>0</v>
      </c>
      <c r="BL212" s="13" t="s">
        <v>189</v>
      </c>
      <c r="BM212" s="164" t="s">
        <v>428</v>
      </c>
    </row>
    <row r="213" spans="2:65" s="1" customFormat="1" ht="24" customHeight="1">
      <c r="B213" s="152"/>
      <c r="C213" s="153" t="s">
        <v>429</v>
      </c>
      <c r="D213" s="153" t="s">
        <v>184</v>
      </c>
      <c r="E213" s="154" t="s">
        <v>430</v>
      </c>
      <c r="F213" s="155" t="s">
        <v>431</v>
      </c>
      <c r="G213" s="156" t="s">
        <v>217</v>
      </c>
      <c r="H213" s="157">
        <v>1810.9880000000001</v>
      </c>
      <c r="I213" s="158"/>
      <c r="J213" s="159">
        <f t="shared" si="20"/>
        <v>0</v>
      </c>
      <c r="K213" s="155" t="s">
        <v>188</v>
      </c>
      <c r="L213" s="28"/>
      <c r="M213" s="160" t="s">
        <v>1</v>
      </c>
      <c r="N213" s="161" t="s">
        <v>40</v>
      </c>
      <c r="O213" s="51"/>
      <c r="P213" s="162">
        <f t="shared" si="21"/>
        <v>0</v>
      </c>
      <c r="Q213" s="162">
        <v>4.7200000000000002E-3</v>
      </c>
      <c r="R213" s="162">
        <f t="shared" si="22"/>
        <v>8.5478633600000009</v>
      </c>
      <c r="S213" s="162">
        <v>0</v>
      </c>
      <c r="T213" s="163">
        <f t="shared" si="23"/>
        <v>0</v>
      </c>
      <c r="AR213" s="164" t="s">
        <v>189</v>
      </c>
      <c r="AT213" s="164" t="s">
        <v>184</v>
      </c>
      <c r="AU213" s="164" t="s">
        <v>86</v>
      </c>
      <c r="AY213" s="13" t="s">
        <v>182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3" t="s">
        <v>86</v>
      </c>
      <c r="BK213" s="165">
        <f t="shared" si="29"/>
        <v>0</v>
      </c>
      <c r="BL213" s="13" t="s">
        <v>189</v>
      </c>
      <c r="BM213" s="164" t="s">
        <v>432</v>
      </c>
    </row>
    <row r="214" spans="2:65" s="1" customFormat="1" ht="24" customHeight="1">
      <c r="B214" s="152"/>
      <c r="C214" s="153" t="s">
        <v>433</v>
      </c>
      <c r="D214" s="153" t="s">
        <v>184</v>
      </c>
      <c r="E214" s="154" t="s">
        <v>434</v>
      </c>
      <c r="F214" s="155" t="s">
        <v>435</v>
      </c>
      <c r="G214" s="156" t="s">
        <v>217</v>
      </c>
      <c r="H214" s="157">
        <v>2192.808</v>
      </c>
      <c r="I214" s="158"/>
      <c r="J214" s="159">
        <f t="shared" si="20"/>
        <v>0</v>
      </c>
      <c r="K214" s="155" t="s">
        <v>188</v>
      </c>
      <c r="L214" s="28"/>
      <c r="M214" s="160" t="s">
        <v>1</v>
      </c>
      <c r="N214" s="161" t="s">
        <v>40</v>
      </c>
      <c r="O214" s="51"/>
      <c r="P214" s="162">
        <f t="shared" si="21"/>
        <v>0</v>
      </c>
      <c r="Q214" s="162">
        <v>4.15E-3</v>
      </c>
      <c r="R214" s="162">
        <f t="shared" si="22"/>
        <v>9.1001531999999994</v>
      </c>
      <c r="S214" s="162">
        <v>0</v>
      </c>
      <c r="T214" s="163">
        <f t="shared" si="23"/>
        <v>0</v>
      </c>
      <c r="AR214" s="164" t="s">
        <v>189</v>
      </c>
      <c r="AT214" s="164" t="s">
        <v>184</v>
      </c>
      <c r="AU214" s="164" t="s">
        <v>86</v>
      </c>
      <c r="AY214" s="13" t="s">
        <v>182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3" t="s">
        <v>86</v>
      </c>
      <c r="BK214" s="165">
        <f t="shared" si="29"/>
        <v>0</v>
      </c>
      <c r="BL214" s="13" t="s">
        <v>189</v>
      </c>
      <c r="BM214" s="164" t="s">
        <v>436</v>
      </c>
    </row>
    <row r="215" spans="2:65" s="1" customFormat="1" ht="24" customHeight="1">
      <c r="B215" s="152"/>
      <c r="C215" s="153" t="s">
        <v>437</v>
      </c>
      <c r="D215" s="153" t="s">
        <v>184</v>
      </c>
      <c r="E215" s="154" t="s">
        <v>438</v>
      </c>
      <c r="F215" s="155" t="s">
        <v>439</v>
      </c>
      <c r="G215" s="156" t="s">
        <v>187</v>
      </c>
      <c r="H215" s="157">
        <v>2.8610000000000002</v>
      </c>
      <c r="I215" s="158"/>
      <c r="J215" s="159">
        <f t="shared" si="20"/>
        <v>0</v>
      </c>
      <c r="K215" s="155" t="s">
        <v>188</v>
      </c>
      <c r="L215" s="28"/>
      <c r="M215" s="160" t="s">
        <v>1</v>
      </c>
      <c r="N215" s="161" t="s">
        <v>40</v>
      </c>
      <c r="O215" s="51"/>
      <c r="P215" s="162">
        <f t="shared" si="21"/>
        <v>0</v>
      </c>
      <c r="Q215" s="162">
        <v>2.0952500000000001</v>
      </c>
      <c r="R215" s="162">
        <f t="shared" si="22"/>
        <v>5.9945102500000003</v>
      </c>
      <c r="S215" s="162">
        <v>0</v>
      </c>
      <c r="T215" s="163">
        <f t="shared" si="23"/>
        <v>0</v>
      </c>
      <c r="AR215" s="164" t="s">
        <v>189</v>
      </c>
      <c r="AT215" s="164" t="s">
        <v>184</v>
      </c>
      <c r="AU215" s="164" t="s">
        <v>86</v>
      </c>
      <c r="AY215" s="13" t="s">
        <v>182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3" t="s">
        <v>86</v>
      </c>
      <c r="BK215" s="165">
        <f t="shared" si="29"/>
        <v>0</v>
      </c>
      <c r="BL215" s="13" t="s">
        <v>189</v>
      </c>
      <c r="BM215" s="164" t="s">
        <v>440</v>
      </c>
    </row>
    <row r="216" spans="2:65" s="1" customFormat="1" ht="24" customHeight="1">
      <c r="B216" s="152"/>
      <c r="C216" s="153" t="s">
        <v>441</v>
      </c>
      <c r="D216" s="153" t="s">
        <v>184</v>
      </c>
      <c r="E216" s="154" t="s">
        <v>442</v>
      </c>
      <c r="F216" s="155" t="s">
        <v>443</v>
      </c>
      <c r="G216" s="156" t="s">
        <v>187</v>
      </c>
      <c r="H216" s="157">
        <v>0.252</v>
      </c>
      <c r="I216" s="158"/>
      <c r="J216" s="159">
        <f t="shared" si="20"/>
        <v>0</v>
      </c>
      <c r="K216" s="155" t="s">
        <v>188</v>
      </c>
      <c r="L216" s="28"/>
      <c r="M216" s="160" t="s">
        <v>1</v>
      </c>
      <c r="N216" s="161" t="s">
        <v>40</v>
      </c>
      <c r="O216" s="51"/>
      <c r="P216" s="162">
        <f t="shared" si="21"/>
        <v>0</v>
      </c>
      <c r="Q216" s="162">
        <v>2.19407</v>
      </c>
      <c r="R216" s="162">
        <f t="shared" si="22"/>
        <v>0.55290563999999998</v>
      </c>
      <c r="S216" s="162">
        <v>0</v>
      </c>
      <c r="T216" s="163">
        <f t="shared" si="23"/>
        <v>0</v>
      </c>
      <c r="AR216" s="164" t="s">
        <v>189</v>
      </c>
      <c r="AT216" s="164" t="s">
        <v>184</v>
      </c>
      <c r="AU216" s="164" t="s">
        <v>86</v>
      </c>
      <c r="AY216" s="13" t="s">
        <v>182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3" t="s">
        <v>86</v>
      </c>
      <c r="BK216" s="165">
        <f t="shared" si="29"/>
        <v>0</v>
      </c>
      <c r="BL216" s="13" t="s">
        <v>189</v>
      </c>
      <c r="BM216" s="164" t="s">
        <v>444</v>
      </c>
    </row>
    <row r="217" spans="2:65" s="1" customFormat="1" ht="24" customHeight="1">
      <c r="B217" s="152"/>
      <c r="C217" s="153" t="s">
        <v>445</v>
      </c>
      <c r="D217" s="153" t="s">
        <v>184</v>
      </c>
      <c r="E217" s="154" t="s">
        <v>446</v>
      </c>
      <c r="F217" s="155" t="s">
        <v>447</v>
      </c>
      <c r="G217" s="156" t="s">
        <v>217</v>
      </c>
      <c r="H217" s="157">
        <v>653.16499999999996</v>
      </c>
      <c r="I217" s="158"/>
      <c r="J217" s="159">
        <f t="shared" si="20"/>
        <v>0</v>
      </c>
      <c r="K217" s="155" t="s">
        <v>188</v>
      </c>
      <c r="L217" s="28"/>
      <c r="M217" s="160" t="s">
        <v>1</v>
      </c>
      <c r="N217" s="161" t="s">
        <v>40</v>
      </c>
      <c r="O217" s="51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164" t="s">
        <v>189</v>
      </c>
      <c r="AT217" s="164" t="s">
        <v>184</v>
      </c>
      <c r="AU217" s="164" t="s">
        <v>86</v>
      </c>
      <c r="AY217" s="13" t="s">
        <v>182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3" t="s">
        <v>86</v>
      </c>
      <c r="BK217" s="165">
        <f t="shared" si="29"/>
        <v>0</v>
      </c>
      <c r="BL217" s="13" t="s">
        <v>189</v>
      </c>
      <c r="BM217" s="164" t="s">
        <v>448</v>
      </c>
    </row>
    <row r="218" spans="2:65" s="1" customFormat="1" ht="16.5" customHeight="1">
      <c r="B218" s="152"/>
      <c r="C218" s="166" t="s">
        <v>449</v>
      </c>
      <c r="D218" s="166" t="s">
        <v>280</v>
      </c>
      <c r="E218" s="167" t="s">
        <v>450</v>
      </c>
      <c r="F218" s="168" t="s">
        <v>451</v>
      </c>
      <c r="G218" s="169" t="s">
        <v>283</v>
      </c>
      <c r="H218" s="170">
        <v>100.914</v>
      </c>
      <c r="I218" s="171"/>
      <c r="J218" s="172">
        <f t="shared" si="20"/>
        <v>0</v>
      </c>
      <c r="K218" s="168" t="s">
        <v>188</v>
      </c>
      <c r="L218" s="173"/>
      <c r="M218" s="174" t="s">
        <v>1</v>
      </c>
      <c r="N218" s="175" t="s">
        <v>40</v>
      </c>
      <c r="O218" s="51"/>
      <c r="P218" s="162">
        <f t="shared" si="21"/>
        <v>0</v>
      </c>
      <c r="Q218" s="162">
        <v>1E-3</v>
      </c>
      <c r="R218" s="162">
        <f t="shared" si="22"/>
        <v>0.100914</v>
      </c>
      <c r="S218" s="162">
        <v>0</v>
      </c>
      <c r="T218" s="163">
        <f t="shared" si="23"/>
        <v>0</v>
      </c>
      <c r="AR218" s="164" t="s">
        <v>214</v>
      </c>
      <c r="AT218" s="164" t="s">
        <v>280</v>
      </c>
      <c r="AU218" s="164" t="s">
        <v>86</v>
      </c>
      <c r="AY218" s="13" t="s">
        <v>182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3" t="s">
        <v>86</v>
      </c>
      <c r="BK218" s="165">
        <f t="shared" si="29"/>
        <v>0</v>
      </c>
      <c r="BL218" s="13" t="s">
        <v>189</v>
      </c>
      <c r="BM218" s="164" t="s">
        <v>452</v>
      </c>
    </row>
    <row r="219" spans="2:65" s="1" customFormat="1" ht="16.5" customHeight="1">
      <c r="B219" s="152"/>
      <c r="C219" s="153" t="s">
        <v>453</v>
      </c>
      <c r="D219" s="153" t="s">
        <v>184</v>
      </c>
      <c r="E219" s="154" t="s">
        <v>454</v>
      </c>
      <c r="F219" s="155" t="s">
        <v>455</v>
      </c>
      <c r="G219" s="156" t="s">
        <v>217</v>
      </c>
      <c r="H219" s="157">
        <v>29.324999999999999</v>
      </c>
      <c r="I219" s="158"/>
      <c r="J219" s="159">
        <f t="shared" si="20"/>
        <v>0</v>
      </c>
      <c r="K219" s="155" t="s">
        <v>188</v>
      </c>
      <c r="L219" s="28"/>
      <c r="M219" s="160" t="s">
        <v>1</v>
      </c>
      <c r="N219" s="161" t="s">
        <v>40</v>
      </c>
      <c r="O219" s="51"/>
      <c r="P219" s="162">
        <f t="shared" si="21"/>
        <v>0</v>
      </c>
      <c r="Q219" s="162">
        <v>0.10042</v>
      </c>
      <c r="R219" s="162">
        <f t="shared" si="22"/>
        <v>2.9448164999999999</v>
      </c>
      <c r="S219" s="162">
        <v>0</v>
      </c>
      <c r="T219" s="163">
        <f t="shared" si="23"/>
        <v>0</v>
      </c>
      <c r="AR219" s="164" t="s">
        <v>189</v>
      </c>
      <c r="AT219" s="164" t="s">
        <v>184</v>
      </c>
      <c r="AU219" s="164" t="s">
        <v>86</v>
      </c>
      <c r="AY219" s="13" t="s">
        <v>182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3" t="s">
        <v>86</v>
      </c>
      <c r="BK219" s="165">
        <f t="shared" si="29"/>
        <v>0</v>
      </c>
      <c r="BL219" s="13" t="s">
        <v>189</v>
      </c>
      <c r="BM219" s="164" t="s">
        <v>456</v>
      </c>
    </row>
    <row r="220" spans="2:65" s="1" customFormat="1" ht="16.5" customHeight="1">
      <c r="B220" s="152"/>
      <c r="C220" s="153" t="s">
        <v>457</v>
      </c>
      <c r="D220" s="153" t="s">
        <v>184</v>
      </c>
      <c r="E220" s="154" t="s">
        <v>458</v>
      </c>
      <c r="F220" s="155" t="s">
        <v>459</v>
      </c>
      <c r="G220" s="156" t="s">
        <v>217</v>
      </c>
      <c r="H220" s="157">
        <v>324.23</v>
      </c>
      <c r="I220" s="158"/>
      <c r="J220" s="159">
        <f t="shared" si="20"/>
        <v>0</v>
      </c>
      <c r="K220" s="155" t="s">
        <v>188</v>
      </c>
      <c r="L220" s="28"/>
      <c r="M220" s="160" t="s">
        <v>1</v>
      </c>
      <c r="N220" s="161" t="s">
        <v>40</v>
      </c>
      <c r="O220" s="51"/>
      <c r="P220" s="162">
        <f t="shared" si="21"/>
        <v>0</v>
      </c>
      <c r="Q220" s="162">
        <v>6.1800000000000001E-2</v>
      </c>
      <c r="R220" s="162">
        <f t="shared" si="22"/>
        <v>20.037414000000002</v>
      </c>
      <c r="S220" s="162">
        <v>0</v>
      </c>
      <c r="T220" s="163">
        <f t="shared" si="23"/>
        <v>0</v>
      </c>
      <c r="AR220" s="164" t="s">
        <v>189</v>
      </c>
      <c r="AT220" s="164" t="s">
        <v>184</v>
      </c>
      <c r="AU220" s="164" t="s">
        <v>86</v>
      </c>
      <c r="AY220" s="13" t="s">
        <v>182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3" t="s">
        <v>86</v>
      </c>
      <c r="BK220" s="165">
        <f t="shared" si="29"/>
        <v>0</v>
      </c>
      <c r="BL220" s="13" t="s">
        <v>189</v>
      </c>
      <c r="BM220" s="164" t="s">
        <v>460</v>
      </c>
    </row>
    <row r="221" spans="2:65" s="1" customFormat="1" ht="16.5" customHeight="1">
      <c r="B221" s="152"/>
      <c r="C221" s="153" t="s">
        <v>461</v>
      </c>
      <c r="D221" s="153" t="s">
        <v>184</v>
      </c>
      <c r="E221" s="154" t="s">
        <v>462</v>
      </c>
      <c r="F221" s="155" t="s">
        <v>463</v>
      </c>
      <c r="G221" s="156" t="s">
        <v>217</v>
      </c>
      <c r="H221" s="157">
        <v>1.925</v>
      </c>
      <c r="I221" s="158"/>
      <c r="J221" s="159">
        <f t="shared" si="20"/>
        <v>0</v>
      </c>
      <c r="K221" s="155" t="s">
        <v>188</v>
      </c>
      <c r="L221" s="28"/>
      <c r="M221" s="160" t="s">
        <v>1</v>
      </c>
      <c r="N221" s="161" t="s">
        <v>40</v>
      </c>
      <c r="O221" s="51"/>
      <c r="P221" s="162">
        <f t="shared" si="21"/>
        <v>0</v>
      </c>
      <c r="Q221" s="162">
        <v>0.10299999999999999</v>
      </c>
      <c r="R221" s="162">
        <f t="shared" si="22"/>
        <v>0.19827500000000001</v>
      </c>
      <c r="S221" s="162">
        <v>0</v>
      </c>
      <c r="T221" s="163">
        <f t="shared" si="23"/>
        <v>0</v>
      </c>
      <c r="AR221" s="164" t="s">
        <v>189</v>
      </c>
      <c r="AT221" s="164" t="s">
        <v>184</v>
      </c>
      <c r="AU221" s="164" t="s">
        <v>86</v>
      </c>
      <c r="AY221" s="13" t="s">
        <v>182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3" t="s">
        <v>86</v>
      </c>
      <c r="BK221" s="165">
        <f t="shared" si="29"/>
        <v>0</v>
      </c>
      <c r="BL221" s="13" t="s">
        <v>189</v>
      </c>
      <c r="BM221" s="164" t="s">
        <v>464</v>
      </c>
    </row>
    <row r="222" spans="2:65" s="1" customFormat="1" ht="24" customHeight="1">
      <c r="B222" s="152"/>
      <c r="C222" s="153" t="s">
        <v>465</v>
      </c>
      <c r="D222" s="153" t="s">
        <v>184</v>
      </c>
      <c r="E222" s="154" t="s">
        <v>466</v>
      </c>
      <c r="F222" s="155" t="s">
        <v>467</v>
      </c>
      <c r="G222" s="156" t="s">
        <v>217</v>
      </c>
      <c r="H222" s="157">
        <v>324.23</v>
      </c>
      <c r="I222" s="158"/>
      <c r="J222" s="159">
        <f t="shared" si="20"/>
        <v>0</v>
      </c>
      <c r="K222" s="155" t="s">
        <v>188</v>
      </c>
      <c r="L222" s="28"/>
      <c r="M222" s="160" t="s">
        <v>1</v>
      </c>
      <c r="N222" s="161" t="s">
        <v>40</v>
      </c>
      <c r="O222" s="51"/>
      <c r="P222" s="162">
        <f t="shared" si="21"/>
        <v>0</v>
      </c>
      <c r="Q222" s="162">
        <v>1.7340000000000001E-2</v>
      </c>
      <c r="R222" s="162">
        <f t="shared" si="22"/>
        <v>5.6221482000000007</v>
      </c>
      <c r="S222" s="162">
        <v>0</v>
      </c>
      <c r="T222" s="163">
        <f t="shared" si="23"/>
        <v>0</v>
      </c>
      <c r="AR222" s="164" t="s">
        <v>189</v>
      </c>
      <c r="AT222" s="164" t="s">
        <v>184</v>
      </c>
      <c r="AU222" s="164" t="s">
        <v>86</v>
      </c>
      <c r="AY222" s="13" t="s">
        <v>182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3" t="s">
        <v>86</v>
      </c>
      <c r="BK222" s="165">
        <f t="shared" si="29"/>
        <v>0</v>
      </c>
      <c r="BL222" s="13" t="s">
        <v>189</v>
      </c>
      <c r="BM222" s="164" t="s">
        <v>468</v>
      </c>
    </row>
    <row r="223" spans="2:65" s="1" customFormat="1" ht="24" customHeight="1">
      <c r="B223" s="152"/>
      <c r="C223" s="153" t="s">
        <v>469</v>
      </c>
      <c r="D223" s="153" t="s">
        <v>184</v>
      </c>
      <c r="E223" s="154" t="s">
        <v>470</v>
      </c>
      <c r="F223" s="155" t="s">
        <v>471</v>
      </c>
      <c r="G223" s="156" t="s">
        <v>217</v>
      </c>
      <c r="H223" s="157">
        <v>328.935</v>
      </c>
      <c r="I223" s="158"/>
      <c r="J223" s="159">
        <f t="shared" si="20"/>
        <v>0</v>
      </c>
      <c r="K223" s="155" t="s">
        <v>188</v>
      </c>
      <c r="L223" s="28"/>
      <c r="M223" s="160" t="s">
        <v>1</v>
      </c>
      <c r="N223" s="161" t="s">
        <v>40</v>
      </c>
      <c r="O223" s="51"/>
      <c r="P223" s="162">
        <f t="shared" si="21"/>
        <v>0</v>
      </c>
      <c r="Q223" s="162">
        <v>3.4680000000000002E-2</v>
      </c>
      <c r="R223" s="162">
        <f t="shared" si="22"/>
        <v>11.407465800000001</v>
      </c>
      <c r="S223" s="162">
        <v>0</v>
      </c>
      <c r="T223" s="163">
        <f t="shared" si="23"/>
        <v>0</v>
      </c>
      <c r="AR223" s="164" t="s">
        <v>189</v>
      </c>
      <c r="AT223" s="164" t="s">
        <v>184</v>
      </c>
      <c r="AU223" s="164" t="s">
        <v>86</v>
      </c>
      <c r="AY223" s="13" t="s">
        <v>182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3" t="s">
        <v>86</v>
      </c>
      <c r="BK223" s="165">
        <f t="shared" si="29"/>
        <v>0</v>
      </c>
      <c r="BL223" s="13" t="s">
        <v>189</v>
      </c>
      <c r="BM223" s="164" t="s">
        <v>472</v>
      </c>
    </row>
    <row r="224" spans="2:65" s="1" customFormat="1" ht="24" customHeight="1">
      <c r="B224" s="152"/>
      <c r="C224" s="153" t="s">
        <v>473</v>
      </c>
      <c r="D224" s="153" t="s">
        <v>184</v>
      </c>
      <c r="E224" s="154" t="s">
        <v>474</v>
      </c>
      <c r="F224" s="155" t="s">
        <v>475</v>
      </c>
      <c r="G224" s="156" t="s">
        <v>246</v>
      </c>
      <c r="H224" s="157">
        <v>32</v>
      </c>
      <c r="I224" s="158"/>
      <c r="J224" s="159">
        <f t="shared" si="20"/>
        <v>0</v>
      </c>
      <c r="K224" s="155" t="s">
        <v>188</v>
      </c>
      <c r="L224" s="28"/>
      <c r="M224" s="160" t="s">
        <v>1</v>
      </c>
      <c r="N224" s="161" t="s">
        <v>40</v>
      </c>
      <c r="O224" s="51"/>
      <c r="P224" s="162">
        <f t="shared" si="21"/>
        <v>0</v>
      </c>
      <c r="Q224" s="162">
        <v>1.7500000000000002E-2</v>
      </c>
      <c r="R224" s="162">
        <f t="shared" si="22"/>
        <v>0.56000000000000005</v>
      </c>
      <c r="S224" s="162">
        <v>0</v>
      </c>
      <c r="T224" s="163">
        <f t="shared" si="23"/>
        <v>0</v>
      </c>
      <c r="AR224" s="164" t="s">
        <v>189</v>
      </c>
      <c r="AT224" s="164" t="s">
        <v>184</v>
      </c>
      <c r="AU224" s="164" t="s">
        <v>86</v>
      </c>
      <c r="AY224" s="13" t="s">
        <v>182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3" t="s">
        <v>86</v>
      </c>
      <c r="BK224" s="165">
        <f t="shared" si="29"/>
        <v>0</v>
      </c>
      <c r="BL224" s="13" t="s">
        <v>189</v>
      </c>
      <c r="BM224" s="164" t="s">
        <v>476</v>
      </c>
    </row>
    <row r="225" spans="2:65" s="1" customFormat="1" ht="16.5" customHeight="1">
      <c r="B225" s="152"/>
      <c r="C225" s="166" t="s">
        <v>477</v>
      </c>
      <c r="D225" s="166" t="s">
        <v>280</v>
      </c>
      <c r="E225" s="167" t="s">
        <v>478</v>
      </c>
      <c r="F225" s="168" t="s">
        <v>479</v>
      </c>
      <c r="G225" s="169" t="s">
        <v>246</v>
      </c>
      <c r="H225" s="170">
        <v>12</v>
      </c>
      <c r="I225" s="171"/>
      <c r="J225" s="172">
        <f t="shared" si="20"/>
        <v>0</v>
      </c>
      <c r="K225" s="168" t="s">
        <v>188</v>
      </c>
      <c r="L225" s="173"/>
      <c r="M225" s="174" t="s">
        <v>1</v>
      </c>
      <c r="N225" s="175" t="s">
        <v>40</v>
      </c>
      <c r="O225" s="51"/>
      <c r="P225" s="162">
        <f t="shared" si="21"/>
        <v>0</v>
      </c>
      <c r="Q225" s="162">
        <v>1.37E-2</v>
      </c>
      <c r="R225" s="162">
        <f t="shared" si="22"/>
        <v>0.16439999999999999</v>
      </c>
      <c r="S225" s="162">
        <v>0</v>
      </c>
      <c r="T225" s="163">
        <f t="shared" si="23"/>
        <v>0</v>
      </c>
      <c r="AR225" s="164" t="s">
        <v>214</v>
      </c>
      <c r="AT225" s="164" t="s">
        <v>280</v>
      </c>
      <c r="AU225" s="164" t="s">
        <v>86</v>
      </c>
      <c r="AY225" s="13" t="s">
        <v>182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3" t="s">
        <v>86</v>
      </c>
      <c r="BK225" s="165">
        <f t="shared" si="29"/>
        <v>0</v>
      </c>
      <c r="BL225" s="13" t="s">
        <v>189</v>
      </c>
      <c r="BM225" s="164" t="s">
        <v>480</v>
      </c>
    </row>
    <row r="226" spans="2:65" s="1" customFormat="1" ht="16.5" customHeight="1">
      <c r="B226" s="152"/>
      <c r="C226" s="166" t="s">
        <v>481</v>
      </c>
      <c r="D226" s="166" t="s">
        <v>280</v>
      </c>
      <c r="E226" s="167" t="s">
        <v>482</v>
      </c>
      <c r="F226" s="168" t="s">
        <v>483</v>
      </c>
      <c r="G226" s="169" t="s">
        <v>246</v>
      </c>
      <c r="H226" s="170">
        <v>5</v>
      </c>
      <c r="I226" s="171"/>
      <c r="J226" s="172">
        <f t="shared" si="20"/>
        <v>0</v>
      </c>
      <c r="K226" s="168" t="s">
        <v>188</v>
      </c>
      <c r="L226" s="173"/>
      <c r="M226" s="174" t="s">
        <v>1</v>
      </c>
      <c r="N226" s="175" t="s">
        <v>40</v>
      </c>
      <c r="O226" s="51"/>
      <c r="P226" s="162">
        <f t="shared" si="21"/>
        <v>0</v>
      </c>
      <c r="Q226" s="162">
        <v>1.43E-2</v>
      </c>
      <c r="R226" s="162">
        <f t="shared" si="22"/>
        <v>7.1500000000000008E-2</v>
      </c>
      <c r="S226" s="162">
        <v>0</v>
      </c>
      <c r="T226" s="163">
        <f t="shared" si="23"/>
        <v>0</v>
      </c>
      <c r="AR226" s="164" t="s">
        <v>214</v>
      </c>
      <c r="AT226" s="164" t="s">
        <v>280</v>
      </c>
      <c r="AU226" s="164" t="s">
        <v>86</v>
      </c>
      <c r="AY226" s="13" t="s">
        <v>182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3" t="s">
        <v>86</v>
      </c>
      <c r="BK226" s="165">
        <f t="shared" si="29"/>
        <v>0</v>
      </c>
      <c r="BL226" s="13" t="s">
        <v>189</v>
      </c>
      <c r="BM226" s="164" t="s">
        <v>484</v>
      </c>
    </row>
    <row r="227" spans="2:65" s="1" customFormat="1" ht="16.5" customHeight="1">
      <c r="B227" s="152"/>
      <c r="C227" s="166" t="s">
        <v>485</v>
      </c>
      <c r="D227" s="166" t="s">
        <v>280</v>
      </c>
      <c r="E227" s="167" t="s">
        <v>486</v>
      </c>
      <c r="F227" s="168" t="s">
        <v>487</v>
      </c>
      <c r="G227" s="169" t="s">
        <v>246</v>
      </c>
      <c r="H227" s="170">
        <v>15</v>
      </c>
      <c r="I227" s="171"/>
      <c r="J227" s="172">
        <f t="shared" si="20"/>
        <v>0</v>
      </c>
      <c r="K227" s="168" t="s">
        <v>188</v>
      </c>
      <c r="L227" s="173"/>
      <c r="M227" s="174" t="s">
        <v>1</v>
      </c>
      <c r="N227" s="175" t="s">
        <v>40</v>
      </c>
      <c r="O227" s="51"/>
      <c r="P227" s="162">
        <f t="shared" si="21"/>
        <v>0</v>
      </c>
      <c r="Q227" s="162">
        <v>1.46E-2</v>
      </c>
      <c r="R227" s="162">
        <f t="shared" si="22"/>
        <v>0.219</v>
      </c>
      <c r="S227" s="162">
        <v>0</v>
      </c>
      <c r="T227" s="163">
        <f t="shared" si="23"/>
        <v>0</v>
      </c>
      <c r="AR227" s="164" t="s">
        <v>214</v>
      </c>
      <c r="AT227" s="164" t="s">
        <v>280</v>
      </c>
      <c r="AU227" s="164" t="s">
        <v>86</v>
      </c>
      <c r="AY227" s="13" t="s">
        <v>182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3" t="s">
        <v>86</v>
      </c>
      <c r="BK227" s="165">
        <f t="shared" si="29"/>
        <v>0</v>
      </c>
      <c r="BL227" s="13" t="s">
        <v>189</v>
      </c>
      <c r="BM227" s="164" t="s">
        <v>488</v>
      </c>
    </row>
    <row r="228" spans="2:65" s="1" customFormat="1" ht="24" customHeight="1">
      <c r="B228" s="152"/>
      <c r="C228" s="153" t="s">
        <v>489</v>
      </c>
      <c r="D228" s="153" t="s">
        <v>184</v>
      </c>
      <c r="E228" s="154" t="s">
        <v>490</v>
      </c>
      <c r="F228" s="155" t="s">
        <v>491</v>
      </c>
      <c r="G228" s="156" t="s">
        <v>246</v>
      </c>
      <c r="H228" s="157">
        <v>11</v>
      </c>
      <c r="I228" s="158"/>
      <c r="J228" s="159">
        <f t="shared" si="20"/>
        <v>0</v>
      </c>
      <c r="K228" s="155" t="s">
        <v>188</v>
      </c>
      <c r="L228" s="28"/>
      <c r="M228" s="160" t="s">
        <v>1</v>
      </c>
      <c r="N228" s="161" t="s">
        <v>40</v>
      </c>
      <c r="O228" s="51"/>
      <c r="P228" s="162">
        <f t="shared" si="21"/>
        <v>0</v>
      </c>
      <c r="Q228" s="162">
        <v>0.43841000000000002</v>
      </c>
      <c r="R228" s="162">
        <f t="shared" si="22"/>
        <v>4.8225100000000003</v>
      </c>
      <c r="S228" s="162">
        <v>0</v>
      </c>
      <c r="T228" s="163">
        <f t="shared" si="23"/>
        <v>0</v>
      </c>
      <c r="AR228" s="164" t="s">
        <v>189</v>
      </c>
      <c r="AT228" s="164" t="s">
        <v>184</v>
      </c>
      <c r="AU228" s="164" t="s">
        <v>86</v>
      </c>
      <c r="AY228" s="13" t="s">
        <v>182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3" t="s">
        <v>86</v>
      </c>
      <c r="BK228" s="165">
        <f t="shared" si="29"/>
        <v>0</v>
      </c>
      <c r="BL228" s="13" t="s">
        <v>189</v>
      </c>
      <c r="BM228" s="164" t="s">
        <v>492</v>
      </c>
    </row>
    <row r="229" spans="2:65" s="1" customFormat="1" ht="24" customHeight="1">
      <c r="B229" s="152"/>
      <c r="C229" s="166" t="s">
        <v>493</v>
      </c>
      <c r="D229" s="166" t="s">
        <v>280</v>
      </c>
      <c r="E229" s="167" t="s">
        <v>494</v>
      </c>
      <c r="F229" s="168" t="s">
        <v>495</v>
      </c>
      <c r="G229" s="169" t="s">
        <v>246</v>
      </c>
      <c r="H229" s="170">
        <v>3</v>
      </c>
      <c r="I229" s="171"/>
      <c r="J229" s="172">
        <f t="shared" si="20"/>
        <v>0</v>
      </c>
      <c r="K229" s="168" t="s">
        <v>188</v>
      </c>
      <c r="L229" s="173"/>
      <c r="M229" s="174" t="s">
        <v>1</v>
      </c>
      <c r="N229" s="175" t="s">
        <v>40</v>
      </c>
      <c r="O229" s="51"/>
      <c r="P229" s="162">
        <f t="shared" si="21"/>
        <v>0</v>
      </c>
      <c r="Q229" s="162">
        <v>1.4E-2</v>
      </c>
      <c r="R229" s="162">
        <f t="shared" si="22"/>
        <v>4.2000000000000003E-2</v>
      </c>
      <c r="S229" s="162">
        <v>0</v>
      </c>
      <c r="T229" s="163">
        <f t="shared" si="23"/>
        <v>0</v>
      </c>
      <c r="AR229" s="164" t="s">
        <v>214</v>
      </c>
      <c r="AT229" s="164" t="s">
        <v>280</v>
      </c>
      <c r="AU229" s="164" t="s">
        <v>86</v>
      </c>
      <c r="AY229" s="13" t="s">
        <v>182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3" t="s">
        <v>86</v>
      </c>
      <c r="BK229" s="165">
        <f t="shared" si="29"/>
        <v>0</v>
      </c>
      <c r="BL229" s="13" t="s">
        <v>189</v>
      </c>
      <c r="BM229" s="164" t="s">
        <v>496</v>
      </c>
    </row>
    <row r="230" spans="2:65" s="1" customFormat="1" ht="24" customHeight="1">
      <c r="B230" s="152"/>
      <c r="C230" s="166" t="s">
        <v>497</v>
      </c>
      <c r="D230" s="166" t="s">
        <v>280</v>
      </c>
      <c r="E230" s="167" t="s">
        <v>498</v>
      </c>
      <c r="F230" s="168" t="s">
        <v>499</v>
      </c>
      <c r="G230" s="169" t="s">
        <v>246</v>
      </c>
      <c r="H230" s="170">
        <v>6</v>
      </c>
      <c r="I230" s="171"/>
      <c r="J230" s="172">
        <f t="shared" si="20"/>
        <v>0</v>
      </c>
      <c r="K230" s="168" t="s">
        <v>188</v>
      </c>
      <c r="L230" s="173"/>
      <c r="M230" s="174" t="s">
        <v>1</v>
      </c>
      <c r="N230" s="175" t="s">
        <v>40</v>
      </c>
      <c r="O230" s="51"/>
      <c r="P230" s="162">
        <f t="shared" si="21"/>
        <v>0</v>
      </c>
      <c r="Q230" s="162">
        <v>1.4999999999999999E-2</v>
      </c>
      <c r="R230" s="162">
        <f t="shared" si="22"/>
        <v>0.09</v>
      </c>
      <c r="S230" s="162">
        <v>0</v>
      </c>
      <c r="T230" s="163">
        <f t="shared" si="23"/>
        <v>0</v>
      </c>
      <c r="AR230" s="164" t="s">
        <v>214</v>
      </c>
      <c r="AT230" s="164" t="s">
        <v>280</v>
      </c>
      <c r="AU230" s="164" t="s">
        <v>86</v>
      </c>
      <c r="AY230" s="13" t="s">
        <v>182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3" t="s">
        <v>86</v>
      </c>
      <c r="BK230" s="165">
        <f t="shared" si="29"/>
        <v>0</v>
      </c>
      <c r="BL230" s="13" t="s">
        <v>189</v>
      </c>
      <c r="BM230" s="164" t="s">
        <v>500</v>
      </c>
    </row>
    <row r="231" spans="2:65" s="1" customFormat="1" ht="24" customHeight="1">
      <c r="B231" s="152"/>
      <c r="C231" s="166" t="s">
        <v>501</v>
      </c>
      <c r="D231" s="166" t="s">
        <v>280</v>
      </c>
      <c r="E231" s="167" t="s">
        <v>502</v>
      </c>
      <c r="F231" s="168" t="s">
        <v>503</v>
      </c>
      <c r="G231" s="169" t="s">
        <v>246</v>
      </c>
      <c r="H231" s="170">
        <v>2</v>
      </c>
      <c r="I231" s="171"/>
      <c r="J231" s="172">
        <f t="shared" si="20"/>
        <v>0</v>
      </c>
      <c r="K231" s="168" t="s">
        <v>188</v>
      </c>
      <c r="L231" s="173"/>
      <c r="M231" s="174" t="s">
        <v>1</v>
      </c>
      <c r="N231" s="175" t="s">
        <v>40</v>
      </c>
      <c r="O231" s="51"/>
      <c r="P231" s="162">
        <f t="shared" si="21"/>
        <v>0</v>
      </c>
      <c r="Q231" s="162">
        <v>1.6E-2</v>
      </c>
      <c r="R231" s="162">
        <f t="shared" si="22"/>
        <v>3.2000000000000001E-2</v>
      </c>
      <c r="S231" s="162">
        <v>0</v>
      </c>
      <c r="T231" s="163">
        <f t="shared" si="23"/>
        <v>0</v>
      </c>
      <c r="AR231" s="164" t="s">
        <v>214</v>
      </c>
      <c r="AT231" s="164" t="s">
        <v>280</v>
      </c>
      <c r="AU231" s="164" t="s">
        <v>86</v>
      </c>
      <c r="AY231" s="13" t="s">
        <v>182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3" t="s">
        <v>86</v>
      </c>
      <c r="BK231" s="165">
        <f t="shared" si="29"/>
        <v>0</v>
      </c>
      <c r="BL231" s="13" t="s">
        <v>189</v>
      </c>
      <c r="BM231" s="164" t="s">
        <v>504</v>
      </c>
    </row>
    <row r="232" spans="2:65" s="11" customFormat="1" ht="22.95" customHeight="1">
      <c r="B232" s="139"/>
      <c r="D232" s="140" t="s">
        <v>73</v>
      </c>
      <c r="E232" s="150" t="s">
        <v>219</v>
      </c>
      <c r="F232" s="150" t="s">
        <v>505</v>
      </c>
      <c r="I232" s="142"/>
      <c r="J232" s="151">
        <f>BK232</f>
        <v>0</v>
      </c>
      <c r="L232" s="139"/>
      <c r="M232" s="144"/>
      <c r="N232" s="145"/>
      <c r="O232" s="145"/>
      <c r="P232" s="146">
        <f>SUM(P233:P271)</f>
        <v>0</v>
      </c>
      <c r="Q232" s="145"/>
      <c r="R232" s="146">
        <f>SUM(R233:R271)</f>
        <v>3.9932998499999997</v>
      </c>
      <c r="S232" s="145"/>
      <c r="T232" s="147">
        <f>SUM(T233:T271)</f>
        <v>96.924030000000002</v>
      </c>
      <c r="AR232" s="140" t="s">
        <v>81</v>
      </c>
      <c r="AT232" s="148" t="s">
        <v>73</v>
      </c>
      <c r="AU232" s="148" t="s">
        <v>81</v>
      </c>
      <c r="AY232" s="140" t="s">
        <v>182</v>
      </c>
      <c r="BK232" s="149">
        <f>SUM(BK233:BK271)</f>
        <v>0</v>
      </c>
    </row>
    <row r="233" spans="2:65" s="1" customFormat="1" ht="24" customHeight="1">
      <c r="B233" s="152"/>
      <c r="C233" s="153" t="s">
        <v>506</v>
      </c>
      <c r="D233" s="153" t="s">
        <v>184</v>
      </c>
      <c r="E233" s="154" t="s">
        <v>507</v>
      </c>
      <c r="F233" s="155" t="s">
        <v>508</v>
      </c>
      <c r="G233" s="156" t="s">
        <v>312</v>
      </c>
      <c r="H233" s="157">
        <v>50.77</v>
      </c>
      <c r="I233" s="158"/>
      <c r="J233" s="159">
        <f t="shared" ref="J233:J271" si="30">ROUND(I233*H233,2)</f>
        <v>0</v>
      </c>
      <c r="K233" s="155" t="s">
        <v>188</v>
      </c>
      <c r="L233" s="28"/>
      <c r="M233" s="160" t="s">
        <v>1</v>
      </c>
      <c r="N233" s="161" t="s">
        <v>40</v>
      </c>
      <c r="O233" s="51"/>
      <c r="P233" s="162">
        <f t="shared" ref="P233:P271" si="31">O233*H233</f>
        <v>0</v>
      </c>
      <c r="Q233" s="162">
        <v>0</v>
      </c>
      <c r="R233" s="162">
        <f t="shared" ref="R233:R271" si="32">Q233*H233</f>
        <v>0</v>
      </c>
      <c r="S233" s="162">
        <v>0</v>
      </c>
      <c r="T233" s="163">
        <f t="shared" ref="T233:T271" si="33">S233*H233</f>
        <v>0</v>
      </c>
      <c r="AR233" s="164" t="s">
        <v>189</v>
      </c>
      <c r="AT233" s="164" t="s">
        <v>184</v>
      </c>
      <c r="AU233" s="164" t="s">
        <v>86</v>
      </c>
      <c r="AY233" s="13" t="s">
        <v>182</v>
      </c>
      <c r="BE233" s="165">
        <f t="shared" ref="BE233:BE271" si="34">IF(N233="základná",J233,0)</f>
        <v>0</v>
      </c>
      <c r="BF233" s="165">
        <f t="shared" ref="BF233:BF271" si="35">IF(N233="znížená",J233,0)</f>
        <v>0</v>
      </c>
      <c r="BG233" s="165">
        <f t="shared" ref="BG233:BG271" si="36">IF(N233="zákl. prenesená",J233,0)</f>
        <v>0</v>
      </c>
      <c r="BH233" s="165">
        <f t="shared" ref="BH233:BH271" si="37">IF(N233="zníž. prenesená",J233,0)</f>
        <v>0</v>
      </c>
      <c r="BI233" s="165">
        <f t="shared" ref="BI233:BI271" si="38">IF(N233="nulová",J233,0)</f>
        <v>0</v>
      </c>
      <c r="BJ233" s="13" t="s">
        <v>86</v>
      </c>
      <c r="BK233" s="165">
        <f t="shared" ref="BK233:BK271" si="39">ROUND(I233*H233,2)</f>
        <v>0</v>
      </c>
      <c r="BL233" s="13" t="s">
        <v>189</v>
      </c>
      <c r="BM233" s="164" t="s">
        <v>509</v>
      </c>
    </row>
    <row r="234" spans="2:65" s="1" customFormat="1" ht="48" customHeight="1">
      <c r="B234" s="152"/>
      <c r="C234" s="153" t="s">
        <v>510</v>
      </c>
      <c r="D234" s="153" t="s">
        <v>184</v>
      </c>
      <c r="E234" s="154" t="s">
        <v>511</v>
      </c>
      <c r="F234" s="155" t="s">
        <v>512</v>
      </c>
      <c r="G234" s="156" t="s">
        <v>312</v>
      </c>
      <c r="H234" s="157">
        <v>12.5</v>
      </c>
      <c r="I234" s="158"/>
      <c r="J234" s="159">
        <f t="shared" si="30"/>
        <v>0</v>
      </c>
      <c r="K234" s="155" t="s">
        <v>188</v>
      </c>
      <c r="L234" s="28"/>
      <c r="M234" s="160" t="s">
        <v>1</v>
      </c>
      <c r="N234" s="161" t="s">
        <v>40</v>
      </c>
      <c r="O234" s="51"/>
      <c r="P234" s="162">
        <f t="shared" si="31"/>
        <v>0</v>
      </c>
      <c r="Q234" s="162">
        <v>0.19331999999999999</v>
      </c>
      <c r="R234" s="162">
        <f t="shared" si="32"/>
        <v>2.4165000000000001</v>
      </c>
      <c r="S234" s="162">
        <v>0</v>
      </c>
      <c r="T234" s="163">
        <f t="shared" si="33"/>
        <v>0</v>
      </c>
      <c r="AR234" s="164" t="s">
        <v>189</v>
      </c>
      <c r="AT234" s="164" t="s">
        <v>184</v>
      </c>
      <c r="AU234" s="164" t="s">
        <v>86</v>
      </c>
      <c r="AY234" s="13" t="s">
        <v>182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189</v>
      </c>
      <c r="BM234" s="164" t="s">
        <v>513</v>
      </c>
    </row>
    <row r="235" spans="2:65" s="1" customFormat="1" ht="16.5" customHeight="1">
      <c r="B235" s="152"/>
      <c r="C235" s="166" t="s">
        <v>514</v>
      </c>
      <c r="D235" s="166" t="s">
        <v>280</v>
      </c>
      <c r="E235" s="167" t="s">
        <v>515</v>
      </c>
      <c r="F235" s="168" t="s">
        <v>516</v>
      </c>
      <c r="G235" s="169" t="s">
        <v>246</v>
      </c>
      <c r="H235" s="170">
        <v>2</v>
      </c>
      <c r="I235" s="171"/>
      <c r="J235" s="172">
        <f t="shared" si="30"/>
        <v>0</v>
      </c>
      <c r="K235" s="168" t="s">
        <v>188</v>
      </c>
      <c r="L235" s="173"/>
      <c r="M235" s="174" t="s">
        <v>1</v>
      </c>
      <c r="N235" s="175" t="s">
        <v>40</v>
      </c>
      <c r="O235" s="51"/>
      <c r="P235" s="162">
        <f t="shared" si="31"/>
        <v>0</v>
      </c>
      <c r="Q235" s="162">
        <v>2.9999999999999997E-4</v>
      </c>
      <c r="R235" s="162">
        <f t="shared" si="32"/>
        <v>5.9999999999999995E-4</v>
      </c>
      <c r="S235" s="162">
        <v>0</v>
      </c>
      <c r="T235" s="163">
        <f t="shared" si="33"/>
        <v>0</v>
      </c>
      <c r="AR235" s="164" t="s">
        <v>214</v>
      </c>
      <c r="AT235" s="164" t="s">
        <v>280</v>
      </c>
      <c r="AU235" s="164" t="s">
        <v>86</v>
      </c>
      <c r="AY235" s="13" t="s">
        <v>182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189</v>
      </c>
      <c r="BM235" s="164" t="s">
        <v>517</v>
      </c>
    </row>
    <row r="236" spans="2:65" s="1" customFormat="1" ht="36" customHeight="1">
      <c r="B236" s="152"/>
      <c r="C236" s="166" t="s">
        <v>518</v>
      </c>
      <c r="D236" s="166" t="s">
        <v>280</v>
      </c>
      <c r="E236" s="167" t="s">
        <v>519</v>
      </c>
      <c r="F236" s="168" t="s">
        <v>520</v>
      </c>
      <c r="G236" s="169" t="s">
        <v>312</v>
      </c>
      <c r="H236" s="170">
        <v>12.5</v>
      </c>
      <c r="I236" s="171"/>
      <c r="J236" s="172">
        <f t="shared" si="30"/>
        <v>0</v>
      </c>
      <c r="K236" s="168" t="s">
        <v>188</v>
      </c>
      <c r="L236" s="173"/>
      <c r="M236" s="174" t="s">
        <v>1</v>
      </c>
      <c r="N236" s="175" t="s">
        <v>40</v>
      </c>
      <c r="O236" s="51"/>
      <c r="P236" s="162">
        <f t="shared" si="31"/>
        <v>0</v>
      </c>
      <c r="Q236" s="162">
        <v>2.2000000000000001E-3</v>
      </c>
      <c r="R236" s="162">
        <f t="shared" si="32"/>
        <v>2.75E-2</v>
      </c>
      <c r="S236" s="162">
        <v>0</v>
      </c>
      <c r="T236" s="163">
        <f t="shared" si="33"/>
        <v>0</v>
      </c>
      <c r="AR236" s="164" t="s">
        <v>214</v>
      </c>
      <c r="AT236" s="164" t="s">
        <v>280</v>
      </c>
      <c r="AU236" s="164" t="s">
        <v>86</v>
      </c>
      <c r="AY236" s="13" t="s">
        <v>182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189</v>
      </c>
      <c r="BM236" s="164" t="s">
        <v>521</v>
      </c>
    </row>
    <row r="237" spans="2:65" s="1" customFormat="1" ht="24" customHeight="1">
      <c r="B237" s="152"/>
      <c r="C237" s="166" t="s">
        <v>522</v>
      </c>
      <c r="D237" s="166" t="s">
        <v>280</v>
      </c>
      <c r="E237" s="167" t="s">
        <v>523</v>
      </c>
      <c r="F237" s="168" t="s">
        <v>524</v>
      </c>
      <c r="G237" s="169" t="s">
        <v>246</v>
      </c>
      <c r="H237" s="170">
        <v>12.5</v>
      </c>
      <c r="I237" s="171"/>
      <c r="J237" s="172">
        <f t="shared" si="30"/>
        <v>0</v>
      </c>
      <c r="K237" s="168" t="s">
        <v>188</v>
      </c>
      <c r="L237" s="173"/>
      <c r="M237" s="174" t="s">
        <v>1</v>
      </c>
      <c r="N237" s="175" t="s">
        <v>40</v>
      </c>
      <c r="O237" s="51"/>
      <c r="P237" s="162">
        <f t="shared" si="31"/>
        <v>0</v>
      </c>
      <c r="Q237" s="162">
        <v>3.6999999999999998E-2</v>
      </c>
      <c r="R237" s="162">
        <f t="shared" si="32"/>
        <v>0.46249999999999997</v>
      </c>
      <c r="S237" s="162">
        <v>0</v>
      </c>
      <c r="T237" s="163">
        <f t="shared" si="33"/>
        <v>0</v>
      </c>
      <c r="AR237" s="164" t="s">
        <v>214</v>
      </c>
      <c r="AT237" s="164" t="s">
        <v>280</v>
      </c>
      <c r="AU237" s="164" t="s">
        <v>86</v>
      </c>
      <c r="AY237" s="13" t="s">
        <v>182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189</v>
      </c>
      <c r="BM237" s="164" t="s">
        <v>525</v>
      </c>
    </row>
    <row r="238" spans="2:65" s="1" customFormat="1" ht="24" customHeight="1">
      <c r="B238" s="152"/>
      <c r="C238" s="153" t="s">
        <v>526</v>
      </c>
      <c r="D238" s="153" t="s">
        <v>184</v>
      </c>
      <c r="E238" s="154" t="s">
        <v>527</v>
      </c>
      <c r="F238" s="155" t="s">
        <v>528</v>
      </c>
      <c r="G238" s="156" t="s">
        <v>217</v>
      </c>
      <c r="H238" s="157">
        <v>686.85</v>
      </c>
      <c r="I238" s="158"/>
      <c r="J238" s="159">
        <f t="shared" si="30"/>
        <v>0</v>
      </c>
      <c r="K238" s="155" t="s">
        <v>188</v>
      </c>
      <c r="L238" s="28"/>
      <c r="M238" s="160" t="s">
        <v>1</v>
      </c>
      <c r="N238" s="161" t="s">
        <v>40</v>
      </c>
      <c r="O238" s="51"/>
      <c r="P238" s="162">
        <f t="shared" si="31"/>
        <v>0</v>
      </c>
      <c r="Q238" s="162">
        <v>1.5299999999999999E-3</v>
      </c>
      <c r="R238" s="162">
        <f t="shared" si="32"/>
        <v>1.0508804999999999</v>
      </c>
      <c r="S238" s="162">
        <v>0</v>
      </c>
      <c r="T238" s="163">
        <f t="shared" si="33"/>
        <v>0</v>
      </c>
      <c r="AR238" s="164" t="s">
        <v>189</v>
      </c>
      <c r="AT238" s="164" t="s">
        <v>184</v>
      </c>
      <c r="AU238" s="164" t="s">
        <v>86</v>
      </c>
      <c r="AY238" s="13" t="s">
        <v>182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189</v>
      </c>
      <c r="BM238" s="164" t="s">
        <v>529</v>
      </c>
    </row>
    <row r="239" spans="2:65" s="1" customFormat="1" ht="16.5" customHeight="1">
      <c r="B239" s="152"/>
      <c r="C239" s="153" t="s">
        <v>530</v>
      </c>
      <c r="D239" s="153" t="s">
        <v>184</v>
      </c>
      <c r="E239" s="154" t="s">
        <v>531</v>
      </c>
      <c r="F239" s="155" t="s">
        <v>532</v>
      </c>
      <c r="G239" s="156" t="s">
        <v>217</v>
      </c>
      <c r="H239" s="157">
        <v>686.85</v>
      </c>
      <c r="I239" s="158"/>
      <c r="J239" s="159">
        <f t="shared" si="30"/>
        <v>0</v>
      </c>
      <c r="K239" s="155" t="s">
        <v>188</v>
      </c>
      <c r="L239" s="28"/>
      <c r="M239" s="160" t="s">
        <v>1</v>
      </c>
      <c r="N239" s="161" t="s">
        <v>40</v>
      </c>
      <c r="O239" s="51"/>
      <c r="P239" s="162">
        <f t="shared" si="31"/>
        <v>0</v>
      </c>
      <c r="Q239" s="162">
        <v>5.0000000000000002E-5</v>
      </c>
      <c r="R239" s="162">
        <f t="shared" si="32"/>
        <v>3.4342500000000005E-2</v>
      </c>
      <c r="S239" s="162">
        <v>0</v>
      </c>
      <c r="T239" s="163">
        <f t="shared" si="33"/>
        <v>0</v>
      </c>
      <c r="AR239" s="164" t="s">
        <v>189</v>
      </c>
      <c r="AT239" s="164" t="s">
        <v>184</v>
      </c>
      <c r="AU239" s="164" t="s">
        <v>86</v>
      </c>
      <c r="AY239" s="13" t="s">
        <v>182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189</v>
      </c>
      <c r="BM239" s="164" t="s">
        <v>533</v>
      </c>
    </row>
    <row r="240" spans="2:65" s="1" customFormat="1" ht="36" customHeight="1">
      <c r="B240" s="152"/>
      <c r="C240" s="153" t="s">
        <v>534</v>
      </c>
      <c r="D240" s="153" t="s">
        <v>184</v>
      </c>
      <c r="E240" s="154" t="s">
        <v>535</v>
      </c>
      <c r="F240" s="155" t="s">
        <v>536</v>
      </c>
      <c r="G240" s="156" t="s">
        <v>217</v>
      </c>
      <c r="H240" s="157">
        <v>82.813999999999993</v>
      </c>
      <c r="I240" s="158"/>
      <c r="J240" s="159">
        <f t="shared" si="30"/>
        <v>0</v>
      </c>
      <c r="K240" s="155" t="s">
        <v>188</v>
      </c>
      <c r="L240" s="28"/>
      <c r="M240" s="160" t="s">
        <v>1</v>
      </c>
      <c r="N240" s="161" t="s">
        <v>40</v>
      </c>
      <c r="O240" s="51"/>
      <c r="P240" s="162">
        <f t="shared" si="31"/>
        <v>0</v>
      </c>
      <c r="Q240" s="162">
        <v>0</v>
      </c>
      <c r="R240" s="162">
        <f t="shared" si="32"/>
        <v>0</v>
      </c>
      <c r="S240" s="162">
        <v>0.19600000000000001</v>
      </c>
      <c r="T240" s="163">
        <f t="shared" si="33"/>
        <v>16.231544</v>
      </c>
      <c r="AR240" s="164" t="s">
        <v>189</v>
      </c>
      <c r="AT240" s="164" t="s">
        <v>184</v>
      </c>
      <c r="AU240" s="164" t="s">
        <v>86</v>
      </c>
      <c r="AY240" s="13" t="s">
        <v>182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189</v>
      </c>
      <c r="BM240" s="164" t="s">
        <v>537</v>
      </c>
    </row>
    <row r="241" spans="2:65" s="1" customFormat="1" ht="24" customHeight="1">
      <c r="B241" s="152"/>
      <c r="C241" s="153" t="s">
        <v>538</v>
      </c>
      <c r="D241" s="153" t="s">
        <v>184</v>
      </c>
      <c r="E241" s="154" t="s">
        <v>539</v>
      </c>
      <c r="F241" s="155" t="s">
        <v>540</v>
      </c>
      <c r="G241" s="156" t="s">
        <v>217</v>
      </c>
      <c r="H241" s="157">
        <v>20.434999999999999</v>
      </c>
      <c r="I241" s="158"/>
      <c r="J241" s="159">
        <f t="shared" si="30"/>
        <v>0</v>
      </c>
      <c r="K241" s="155" t="s">
        <v>188</v>
      </c>
      <c r="L241" s="28"/>
      <c r="M241" s="160" t="s">
        <v>1</v>
      </c>
      <c r="N241" s="161" t="s">
        <v>40</v>
      </c>
      <c r="O241" s="51"/>
      <c r="P241" s="162">
        <f t="shared" si="31"/>
        <v>0</v>
      </c>
      <c r="Q241" s="162">
        <v>0</v>
      </c>
      <c r="R241" s="162">
        <f t="shared" si="32"/>
        <v>0</v>
      </c>
      <c r="S241" s="162">
        <v>8.2000000000000003E-2</v>
      </c>
      <c r="T241" s="163">
        <f t="shared" si="33"/>
        <v>1.67567</v>
      </c>
      <c r="AR241" s="164" t="s">
        <v>189</v>
      </c>
      <c r="AT241" s="164" t="s">
        <v>184</v>
      </c>
      <c r="AU241" s="164" t="s">
        <v>86</v>
      </c>
      <c r="AY241" s="13" t="s">
        <v>182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189</v>
      </c>
      <c r="BM241" s="164" t="s">
        <v>541</v>
      </c>
    </row>
    <row r="242" spans="2:65" s="1" customFormat="1" ht="24" customHeight="1">
      <c r="B242" s="152"/>
      <c r="C242" s="153" t="s">
        <v>542</v>
      </c>
      <c r="D242" s="153" t="s">
        <v>184</v>
      </c>
      <c r="E242" s="154" t="s">
        <v>543</v>
      </c>
      <c r="F242" s="155" t="s">
        <v>544</v>
      </c>
      <c r="G242" s="156" t="s">
        <v>217</v>
      </c>
      <c r="H242" s="157">
        <v>14.843</v>
      </c>
      <c r="I242" s="158"/>
      <c r="J242" s="159">
        <f t="shared" si="30"/>
        <v>0</v>
      </c>
      <c r="K242" s="155" t="s">
        <v>188</v>
      </c>
      <c r="L242" s="28"/>
      <c r="M242" s="160" t="s">
        <v>1</v>
      </c>
      <c r="N242" s="161" t="s">
        <v>40</v>
      </c>
      <c r="O242" s="51"/>
      <c r="P242" s="162">
        <f t="shared" si="31"/>
        <v>0</v>
      </c>
      <c r="Q242" s="162">
        <v>0</v>
      </c>
      <c r="R242" s="162">
        <f t="shared" si="32"/>
        <v>0</v>
      </c>
      <c r="S242" s="162">
        <v>0.1</v>
      </c>
      <c r="T242" s="163">
        <f t="shared" si="33"/>
        <v>1.4843000000000002</v>
      </c>
      <c r="AR242" s="164" t="s">
        <v>189</v>
      </c>
      <c r="AT242" s="164" t="s">
        <v>184</v>
      </c>
      <c r="AU242" s="164" t="s">
        <v>86</v>
      </c>
      <c r="AY242" s="13" t="s">
        <v>182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189</v>
      </c>
      <c r="BM242" s="164" t="s">
        <v>545</v>
      </c>
    </row>
    <row r="243" spans="2:65" s="1" customFormat="1" ht="24" customHeight="1">
      <c r="B243" s="152"/>
      <c r="C243" s="153" t="s">
        <v>546</v>
      </c>
      <c r="D243" s="153" t="s">
        <v>184</v>
      </c>
      <c r="E243" s="154" t="s">
        <v>547</v>
      </c>
      <c r="F243" s="155" t="s">
        <v>548</v>
      </c>
      <c r="G243" s="156" t="s">
        <v>187</v>
      </c>
      <c r="H243" s="157">
        <v>1.1200000000000001</v>
      </c>
      <c r="I243" s="158"/>
      <c r="J243" s="159">
        <f t="shared" si="30"/>
        <v>0</v>
      </c>
      <c r="K243" s="155" t="s">
        <v>188</v>
      </c>
      <c r="L243" s="28"/>
      <c r="M243" s="160" t="s">
        <v>1</v>
      </c>
      <c r="N243" s="161" t="s">
        <v>40</v>
      </c>
      <c r="O243" s="51"/>
      <c r="P243" s="162">
        <f t="shared" si="31"/>
        <v>0</v>
      </c>
      <c r="Q243" s="162">
        <v>0</v>
      </c>
      <c r="R243" s="162">
        <f t="shared" si="32"/>
        <v>0</v>
      </c>
      <c r="S243" s="162">
        <v>2.4</v>
      </c>
      <c r="T243" s="163">
        <f t="shared" si="33"/>
        <v>2.6880000000000002</v>
      </c>
      <c r="AR243" s="164" t="s">
        <v>189</v>
      </c>
      <c r="AT243" s="164" t="s">
        <v>184</v>
      </c>
      <c r="AU243" s="164" t="s">
        <v>86</v>
      </c>
      <c r="AY243" s="13" t="s">
        <v>182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189</v>
      </c>
      <c r="BM243" s="164" t="s">
        <v>549</v>
      </c>
    </row>
    <row r="244" spans="2:65" s="1" customFormat="1" ht="36" customHeight="1">
      <c r="B244" s="152"/>
      <c r="C244" s="153" t="s">
        <v>550</v>
      </c>
      <c r="D244" s="153" t="s">
        <v>184</v>
      </c>
      <c r="E244" s="154" t="s">
        <v>551</v>
      </c>
      <c r="F244" s="155" t="s">
        <v>552</v>
      </c>
      <c r="G244" s="156" t="s">
        <v>187</v>
      </c>
      <c r="H244" s="157">
        <v>4.7190000000000003</v>
      </c>
      <c r="I244" s="158"/>
      <c r="J244" s="159">
        <f t="shared" si="30"/>
        <v>0</v>
      </c>
      <c r="K244" s="155" t="s">
        <v>188</v>
      </c>
      <c r="L244" s="28"/>
      <c r="M244" s="160" t="s">
        <v>1</v>
      </c>
      <c r="N244" s="161" t="s">
        <v>40</v>
      </c>
      <c r="O244" s="51"/>
      <c r="P244" s="162">
        <f t="shared" si="31"/>
        <v>0</v>
      </c>
      <c r="Q244" s="162">
        <v>0</v>
      </c>
      <c r="R244" s="162">
        <f t="shared" si="32"/>
        <v>0</v>
      </c>
      <c r="S244" s="162">
        <v>2.2000000000000002</v>
      </c>
      <c r="T244" s="163">
        <f t="shared" si="33"/>
        <v>10.381800000000002</v>
      </c>
      <c r="AR244" s="164" t="s">
        <v>189</v>
      </c>
      <c r="AT244" s="164" t="s">
        <v>184</v>
      </c>
      <c r="AU244" s="164" t="s">
        <v>86</v>
      </c>
      <c r="AY244" s="13" t="s">
        <v>182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3" t="s">
        <v>86</v>
      </c>
      <c r="BK244" s="165">
        <f t="shared" si="39"/>
        <v>0</v>
      </c>
      <c r="BL244" s="13" t="s">
        <v>189</v>
      </c>
      <c r="BM244" s="164" t="s">
        <v>553</v>
      </c>
    </row>
    <row r="245" spans="2:65" s="1" customFormat="1" ht="24" customHeight="1">
      <c r="B245" s="152"/>
      <c r="C245" s="153" t="s">
        <v>554</v>
      </c>
      <c r="D245" s="153" t="s">
        <v>184</v>
      </c>
      <c r="E245" s="154" t="s">
        <v>555</v>
      </c>
      <c r="F245" s="155" t="s">
        <v>556</v>
      </c>
      <c r="G245" s="156" t="s">
        <v>217</v>
      </c>
      <c r="H245" s="157">
        <v>201.61</v>
      </c>
      <c r="I245" s="158"/>
      <c r="J245" s="159">
        <f t="shared" si="30"/>
        <v>0</v>
      </c>
      <c r="K245" s="155" t="s">
        <v>188</v>
      </c>
      <c r="L245" s="28"/>
      <c r="M245" s="160" t="s">
        <v>1</v>
      </c>
      <c r="N245" s="161" t="s">
        <v>40</v>
      </c>
      <c r="O245" s="51"/>
      <c r="P245" s="162">
        <f t="shared" si="31"/>
        <v>0</v>
      </c>
      <c r="Q245" s="162">
        <v>0</v>
      </c>
      <c r="R245" s="162">
        <f t="shared" si="32"/>
        <v>0</v>
      </c>
      <c r="S245" s="162">
        <v>0.02</v>
      </c>
      <c r="T245" s="163">
        <f t="shared" si="33"/>
        <v>4.0322000000000005</v>
      </c>
      <c r="AR245" s="164" t="s">
        <v>189</v>
      </c>
      <c r="AT245" s="164" t="s">
        <v>184</v>
      </c>
      <c r="AU245" s="164" t="s">
        <v>86</v>
      </c>
      <c r="AY245" s="13" t="s">
        <v>182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3" t="s">
        <v>86</v>
      </c>
      <c r="BK245" s="165">
        <f t="shared" si="39"/>
        <v>0</v>
      </c>
      <c r="BL245" s="13" t="s">
        <v>189</v>
      </c>
      <c r="BM245" s="164" t="s">
        <v>557</v>
      </c>
    </row>
    <row r="246" spans="2:65" s="1" customFormat="1" ht="16.5" customHeight="1">
      <c r="B246" s="152"/>
      <c r="C246" s="153" t="s">
        <v>558</v>
      </c>
      <c r="D246" s="153" t="s">
        <v>184</v>
      </c>
      <c r="E246" s="154" t="s">
        <v>559</v>
      </c>
      <c r="F246" s="155" t="s">
        <v>560</v>
      </c>
      <c r="G246" s="156" t="s">
        <v>217</v>
      </c>
      <c r="H246" s="157">
        <v>12.938000000000001</v>
      </c>
      <c r="I246" s="158"/>
      <c r="J246" s="159">
        <f t="shared" si="30"/>
        <v>0</v>
      </c>
      <c r="K246" s="155" t="s">
        <v>1</v>
      </c>
      <c r="L246" s="28"/>
      <c r="M246" s="160" t="s">
        <v>1</v>
      </c>
      <c r="N246" s="161" t="s">
        <v>40</v>
      </c>
      <c r="O246" s="51"/>
      <c r="P246" s="162">
        <f t="shared" si="31"/>
        <v>0</v>
      </c>
      <c r="Q246" s="162">
        <v>0</v>
      </c>
      <c r="R246" s="162">
        <f t="shared" si="32"/>
        <v>0</v>
      </c>
      <c r="S246" s="162">
        <v>0.18099999999999999</v>
      </c>
      <c r="T246" s="163">
        <f t="shared" si="33"/>
        <v>2.3417780000000001</v>
      </c>
      <c r="AR246" s="164" t="s">
        <v>189</v>
      </c>
      <c r="AT246" s="164" t="s">
        <v>184</v>
      </c>
      <c r="AU246" s="164" t="s">
        <v>86</v>
      </c>
      <c r="AY246" s="13" t="s">
        <v>182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3" t="s">
        <v>86</v>
      </c>
      <c r="BK246" s="165">
        <f t="shared" si="39"/>
        <v>0</v>
      </c>
      <c r="BL246" s="13" t="s">
        <v>189</v>
      </c>
      <c r="BM246" s="164" t="s">
        <v>561</v>
      </c>
    </row>
    <row r="247" spans="2:65" s="1" customFormat="1" ht="24" customHeight="1">
      <c r="B247" s="152"/>
      <c r="C247" s="153" t="s">
        <v>562</v>
      </c>
      <c r="D247" s="153" t="s">
        <v>184</v>
      </c>
      <c r="E247" s="154" t="s">
        <v>563</v>
      </c>
      <c r="F247" s="155" t="s">
        <v>564</v>
      </c>
      <c r="G247" s="156" t="s">
        <v>246</v>
      </c>
      <c r="H247" s="157">
        <v>34</v>
      </c>
      <c r="I247" s="158"/>
      <c r="J247" s="159">
        <f t="shared" si="30"/>
        <v>0</v>
      </c>
      <c r="K247" s="155" t="s">
        <v>188</v>
      </c>
      <c r="L247" s="28"/>
      <c r="M247" s="160" t="s">
        <v>1</v>
      </c>
      <c r="N247" s="161" t="s">
        <v>40</v>
      </c>
      <c r="O247" s="51"/>
      <c r="P247" s="162">
        <f t="shared" si="31"/>
        <v>0</v>
      </c>
      <c r="Q247" s="162">
        <v>0</v>
      </c>
      <c r="R247" s="162">
        <f t="shared" si="32"/>
        <v>0</v>
      </c>
      <c r="S247" s="162">
        <v>2.4E-2</v>
      </c>
      <c r="T247" s="163">
        <f t="shared" si="33"/>
        <v>0.81600000000000006</v>
      </c>
      <c r="AR247" s="164" t="s">
        <v>189</v>
      </c>
      <c r="AT247" s="164" t="s">
        <v>184</v>
      </c>
      <c r="AU247" s="164" t="s">
        <v>86</v>
      </c>
      <c r="AY247" s="13" t="s">
        <v>182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3" t="s">
        <v>86</v>
      </c>
      <c r="BK247" s="165">
        <f t="shared" si="39"/>
        <v>0</v>
      </c>
      <c r="BL247" s="13" t="s">
        <v>189</v>
      </c>
      <c r="BM247" s="164" t="s">
        <v>565</v>
      </c>
    </row>
    <row r="248" spans="2:65" s="1" customFormat="1" ht="24" customHeight="1">
      <c r="B248" s="152"/>
      <c r="C248" s="153" t="s">
        <v>566</v>
      </c>
      <c r="D248" s="153" t="s">
        <v>184</v>
      </c>
      <c r="E248" s="154" t="s">
        <v>567</v>
      </c>
      <c r="F248" s="155" t="s">
        <v>568</v>
      </c>
      <c r="G248" s="156" t="s">
        <v>217</v>
      </c>
      <c r="H248" s="157">
        <v>39.499000000000002</v>
      </c>
      <c r="I248" s="158"/>
      <c r="J248" s="159">
        <f t="shared" si="30"/>
        <v>0</v>
      </c>
      <c r="K248" s="155" t="s">
        <v>188</v>
      </c>
      <c r="L248" s="28"/>
      <c r="M248" s="160" t="s">
        <v>1</v>
      </c>
      <c r="N248" s="161" t="s">
        <v>40</v>
      </c>
      <c r="O248" s="51"/>
      <c r="P248" s="162">
        <f t="shared" si="31"/>
        <v>0</v>
      </c>
      <c r="Q248" s="162">
        <v>0</v>
      </c>
      <c r="R248" s="162">
        <f t="shared" si="32"/>
        <v>0</v>
      </c>
      <c r="S248" s="162">
        <v>7.5999999999999998E-2</v>
      </c>
      <c r="T248" s="163">
        <f t="shared" si="33"/>
        <v>3.0019240000000003</v>
      </c>
      <c r="AR248" s="164" t="s">
        <v>189</v>
      </c>
      <c r="AT248" s="164" t="s">
        <v>184</v>
      </c>
      <c r="AU248" s="164" t="s">
        <v>86</v>
      </c>
      <c r="AY248" s="13" t="s">
        <v>182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3" t="s">
        <v>86</v>
      </c>
      <c r="BK248" s="165">
        <f t="shared" si="39"/>
        <v>0</v>
      </c>
      <c r="BL248" s="13" t="s">
        <v>189</v>
      </c>
      <c r="BM248" s="164" t="s">
        <v>569</v>
      </c>
    </row>
    <row r="249" spans="2:65" s="1" customFormat="1" ht="24" customHeight="1">
      <c r="B249" s="152"/>
      <c r="C249" s="153" t="s">
        <v>570</v>
      </c>
      <c r="D249" s="153" t="s">
        <v>184</v>
      </c>
      <c r="E249" s="154" t="s">
        <v>571</v>
      </c>
      <c r="F249" s="155" t="s">
        <v>572</v>
      </c>
      <c r="G249" s="156" t="s">
        <v>217</v>
      </c>
      <c r="H249" s="157">
        <v>10</v>
      </c>
      <c r="I249" s="158"/>
      <c r="J249" s="159">
        <f t="shared" si="30"/>
        <v>0</v>
      </c>
      <c r="K249" s="155" t="s">
        <v>188</v>
      </c>
      <c r="L249" s="28"/>
      <c r="M249" s="160" t="s">
        <v>1</v>
      </c>
      <c r="N249" s="161" t="s">
        <v>40</v>
      </c>
      <c r="O249" s="51"/>
      <c r="P249" s="162">
        <f t="shared" si="31"/>
        <v>0</v>
      </c>
      <c r="Q249" s="162">
        <v>0</v>
      </c>
      <c r="R249" s="162">
        <f t="shared" si="32"/>
        <v>0</v>
      </c>
      <c r="S249" s="162">
        <v>6.3E-2</v>
      </c>
      <c r="T249" s="163">
        <f t="shared" si="33"/>
        <v>0.63</v>
      </c>
      <c r="AR249" s="164" t="s">
        <v>189</v>
      </c>
      <c r="AT249" s="164" t="s">
        <v>184</v>
      </c>
      <c r="AU249" s="164" t="s">
        <v>86</v>
      </c>
      <c r="AY249" s="13" t="s">
        <v>182</v>
      </c>
      <c r="BE249" s="165">
        <f t="shared" si="34"/>
        <v>0</v>
      </c>
      <c r="BF249" s="165">
        <f t="shared" si="35"/>
        <v>0</v>
      </c>
      <c r="BG249" s="165">
        <f t="shared" si="36"/>
        <v>0</v>
      </c>
      <c r="BH249" s="165">
        <f t="shared" si="37"/>
        <v>0</v>
      </c>
      <c r="BI249" s="165">
        <f t="shared" si="38"/>
        <v>0</v>
      </c>
      <c r="BJ249" s="13" t="s">
        <v>86</v>
      </c>
      <c r="BK249" s="165">
        <f t="shared" si="39"/>
        <v>0</v>
      </c>
      <c r="BL249" s="13" t="s">
        <v>189</v>
      </c>
      <c r="BM249" s="164" t="s">
        <v>573</v>
      </c>
    </row>
    <row r="250" spans="2:65" s="1" customFormat="1" ht="24" customHeight="1">
      <c r="B250" s="152"/>
      <c r="C250" s="153" t="s">
        <v>574</v>
      </c>
      <c r="D250" s="153" t="s">
        <v>184</v>
      </c>
      <c r="E250" s="154" t="s">
        <v>575</v>
      </c>
      <c r="F250" s="155" t="s">
        <v>576</v>
      </c>
      <c r="G250" s="156" t="s">
        <v>217</v>
      </c>
      <c r="H250" s="157">
        <v>26.6</v>
      </c>
      <c r="I250" s="158"/>
      <c r="J250" s="159">
        <f t="shared" si="30"/>
        <v>0</v>
      </c>
      <c r="K250" s="155" t="s">
        <v>1</v>
      </c>
      <c r="L250" s="28"/>
      <c r="M250" s="160" t="s">
        <v>1</v>
      </c>
      <c r="N250" s="161" t="s">
        <v>40</v>
      </c>
      <c r="O250" s="51"/>
      <c r="P250" s="162">
        <f t="shared" si="31"/>
        <v>0</v>
      </c>
      <c r="Q250" s="162">
        <v>0</v>
      </c>
      <c r="R250" s="162">
        <f t="shared" si="32"/>
        <v>0</v>
      </c>
      <c r="S250" s="162">
        <v>6.5000000000000002E-2</v>
      </c>
      <c r="T250" s="163">
        <f t="shared" si="33"/>
        <v>1.7290000000000001</v>
      </c>
      <c r="AR250" s="164" t="s">
        <v>248</v>
      </c>
      <c r="AT250" s="164" t="s">
        <v>184</v>
      </c>
      <c r="AU250" s="164" t="s">
        <v>86</v>
      </c>
      <c r="AY250" s="13" t="s">
        <v>182</v>
      </c>
      <c r="BE250" s="165">
        <f t="shared" si="34"/>
        <v>0</v>
      </c>
      <c r="BF250" s="165">
        <f t="shared" si="35"/>
        <v>0</v>
      </c>
      <c r="BG250" s="165">
        <f t="shared" si="36"/>
        <v>0</v>
      </c>
      <c r="BH250" s="165">
        <f t="shared" si="37"/>
        <v>0</v>
      </c>
      <c r="BI250" s="165">
        <f t="shared" si="38"/>
        <v>0</v>
      </c>
      <c r="BJ250" s="13" t="s">
        <v>86</v>
      </c>
      <c r="BK250" s="165">
        <f t="shared" si="39"/>
        <v>0</v>
      </c>
      <c r="BL250" s="13" t="s">
        <v>248</v>
      </c>
      <c r="BM250" s="164" t="s">
        <v>577</v>
      </c>
    </row>
    <row r="251" spans="2:65" s="1" customFormat="1" ht="24" customHeight="1">
      <c r="B251" s="152"/>
      <c r="C251" s="153" t="s">
        <v>578</v>
      </c>
      <c r="D251" s="153" t="s">
        <v>184</v>
      </c>
      <c r="E251" s="154" t="s">
        <v>579</v>
      </c>
      <c r="F251" s="155" t="s">
        <v>580</v>
      </c>
      <c r="G251" s="156" t="s">
        <v>246</v>
      </c>
      <c r="H251" s="157">
        <v>6</v>
      </c>
      <c r="I251" s="158"/>
      <c r="J251" s="159">
        <f t="shared" si="30"/>
        <v>0</v>
      </c>
      <c r="K251" s="155" t="s">
        <v>188</v>
      </c>
      <c r="L251" s="28"/>
      <c r="M251" s="160" t="s">
        <v>1</v>
      </c>
      <c r="N251" s="161" t="s">
        <v>40</v>
      </c>
      <c r="O251" s="51"/>
      <c r="P251" s="162">
        <f t="shared" si="31"/>
        <v>0</v>
      </c>
      <c r="Q251" s="162">
        <v>0</v>
      </c>
      <c r="R251" s="162">
        <f t="shared" si="32"/>
        <v>0</v>
      </c>
      <c r="S251" s="162">
        <v>4.0000000000000001E-3</v>
      </c>
      <c r="T251" s="163">
        <f t="shared" si="33"/>
        <v>2.4E-2</v>
      </c>
      <c r="AR251" s="164" t="s">
        <v>189</v>
      </c>
      <c r="AT251" s="164" t="s">
        <v>184</v>
      </c>
      <c r="AU251" s="164" t="s">
        <v>86</v>
      </c>
      <c r="AY251" s="13" t="s">
        <v>182</v>
      </c>
      <c r="BE251" s="165">
        <f t="shared" si="34"/>
        <v>0</v>
      </c>
      <c r="BF251" s="165">
        <f t="shared" si="35"/>
        <v>0</v>
      </c>
      <c r="BG251" s="165">
        <f t="shared" si="36"/>
        <v>0</v>
      </c>
      <c r="BH251" s="165">
        <f t="shared" si="37"/>
        <v>0</v>
      </c>
      <c r="BI251" s="165">
        <f t="shared" si="38"/>
        <v>0</v>
      </c>
      <c r="BJ251" s="13" t="s">
        <v>86</v>
      </c>
      <c r="BK251" s="165">
        <f t="shared" si="39"/>
        <v>0</v>
      </c>
      <c r="BL251" s="13" t="s">
        <v>189</v>
      </c>
      <c r="BM251" s="164" t="s">
        <v>581</v>
      </c>
    </row>
    <row r="252" spans="2:65" s="1" customFormat="1" ht="24" customHeight="1">
      <c r="B252" s="152"/>
      <c r="C252" s="153" t="s">
        <v>582</v>
      </c>
      <c r="D252" s="153" t="s">
        <v>184</v>
      </c>
      <c r="E252" s="154" t="s">
        <v>583</v>
      </c>
      <c r="F252" s="155" t="s">
        <v>584</v>
      </c>
      <c r="G252" s="156" t="s">
        <v>246</v>
      </c>
      <c r="H252" s="157">
        <v>3</v>
      </c>
      <c r="I252" s="158"/>
      <c r="J252" s="159">
        <f t="shared" si="30"/>
        <v>0</v>
      </c>
      <c r="K252" s="155" t="s">
        <v>188</v>
      </c>
      <c r="L252" s="28"/>
      <c r="M252" s="160" t="s">
        <v>1</v>
      </c>
      <c r="N252" s="161" t="s">
        <v>40</v>
      </c>
      <c r="O252" s="51"/>
      <c r="P252" s="162">
        <f t="shared" si="31"/>
        <v>0</v>
      </c>
      <c r="Q252" s="162">
        <v>0</v>
      </c>
      <c r="R252" s="162">
        <f t="shared" si="32"/>
        <v>0</v>
      </c>
      <c r="S252" s="162">
        <v>8.0000000000000002E-3</v>
      </c>
      <c r="T252" s="163">
        <f t="shared" si="33"/>
        <v>2.4E-2</v>
      </c>
      <c r="AR252" s="164" t="s">
        <v>189</v>
      </c>
      <c r="AT252" s="164" t="s">
        <v>184</v>
      </c>
      <c r="AU252" s="164" t="s">
        <v>86</v>
      </c>
      <c r="AY252" s="13" t="s">
        <v>182</v>
      </c>
      <c r="BE252" s="165">
        <f t="shared" si="34"/>
        <v>0</v>
      </c>
      <c r="BF252" s="165">
        <f t="shared" si="35"/>
        <v>0</v>
      </c>
      <c r="BG252" s="165">
        <f t="shared" si="36"/>
        <v>0</v>
      </c>
      <c r="BH252" s="165">
        <f t="shared" si="37"/>
        <v>0</v>
      </c>
      <c r="BI252" s="165">
        <f t="shared" si="38"/>
        <v>0</v>
      </c>
      <c r="BJ252" s="13" t="s">
        <v>86</v>
      </c>
      <c r="BK252" s="165">
        <f t="shared" si="39"/>
        <v>0</v>
      </c>
      <c r="BL252" s="13" t="s">
        <v>189</v>
      </c>
      <c r="BM252" s="164" t="s">
        <v>585</v>
      </c>
    </row>
    <row r="253" spans="2:65" s="1" customFormat="1" ht="24" customHeight="1">
      <c r="B253" s="152"/>
      <c r="C253" s="153" t="s">
        <v>586</v>
      </c>
      <c r="D253" s="153" t="s">
        <v>184</v>
      </c>
      <c r="E253" s="154" t="s">
        <v>587</v>
      </c>
      <c r="F253" s="155" t="s">
        <v>588</v>
      </c>
      <c r="G253" s="156" t="s">
        <v>246</v>
      </c>
      <c r="H253" s="157">
        <v>2</v>
      </c>
      <c r="I253" s="158"/>
      <c r="J253" s="159">
        <f t="shared" si="30"/>
        <v>0</v>
      </c>
      <c r="K253" s="155" t="s">
        <v>188</v>
      </c>
      <c r="L253" s="28"/>
      <c r="M253" s="160" t="s">
        <v>1</v>
      </c>
      <c r="N253" s="161" t="s">
        <v>40</v>
      </c>
      <c r="O253" s="51"/>
      <c r="P253" s="162">
        <f t="shared" si="31"/>
        <v>0</v>
      </c>
      <c r="Q253" s="162">
        <v>0</v>
      </c>
      <c r="R253" s="162">
        <f t="shared" si="32"/>
        <v>0</v>
      </c>
      <c r="S253" s="162">
        <v>2.5999999999999999E-2</v>
      </c>
      <c r="T253" s="163">
        <f t="shared" si="33"/>
        <v>5.1999999999999998E-2</v>
      </c>
      <c r="AR253" s="164" t="s">
        <v>189</v>
      </c>
      <c r="AT253" s="164" t="s">
        <v>184</v>
      </c>
      <c r="AU253" s="164" t="s">
        <v>86</v>
      </c>
      <c r="AY253" s="13" t="s">
        <v>182</v>
      </c>
      <c r="BE253" s="165">
        <f t="shared" si="34"/>
        <v>0</v>
      </c>
      <c r="BF253" s="165">
        <f t="shared" si="35"/>
        <v>0</v>
      </c>
      <c r="BG253" s="165">
        <f t="shared" si="36"/>
        <v>0</v>
      </c>
      <c r="BH253" s="165">
        <f t="shared" si="37"/>
        <v>0</v>
      </c>
      <c r="BI253" s="165">
        <f t="shared" si="38"/>
        <v>0</v>
      </c>
      <c r="BJ253" s="13" t="s">
        <v>86</v>
      </c>
      <c r="BK253" s="165">
        <f t="shared" si="39"/>
        <v>0</v>
      </c>
      <c r="BL253" s="13" t="s">
        <v>189</v>
      </c>
      <c r="BM253" s="164" t="s">
        <v>589</v>
      </c>
    </row>
    <row r="254" spans="2:65" s="1" customFormat="1" ht="24" customHeight="1">
      <c r="B254" s="152"/>
      <c r="C254" s="153" t="s">
        <v>590</v>
      </c>
      <c r="D254" s="153" t="s">
        <v>184</v>
      </c>
      <c r="E254" s="154" t="s">
        <v>591</v>
      </c>
      <c r="F254" s="155" t="s">
        <v>592</v>
      </c>
      <c r="G254" s="156" t="s">
        <v>246</v>
      </c>
      <c r="H254" s="157">
        <v>2</v>
      </c>
      <c r="I254" s="158"/>
      <c r="J254" s="159">
        <f t="shared" si="30"/>
        <v>0</v>
      </c>
      <c r="K254" s="155" t="s">
        <v>188</v>
      </c>
      <c r="L254" s="28"/>
      <c r="M254" s="160" t="s">
        <v>1</v>
      </c>
      <c r="N254" s="161" t="s">
        <v>40</v>
      </c>
      <c r="O254" s="51"/>
      <c r="P254" s="162">
        <f t="shared" si="31"/>
        <v>0</v>
      </c>
      <c r="Q254" s="162">
        <v>0</v>
      </c>
      <c r="R254" s="162">
        <f t="shared" si="32"/>
        <v>0</v>
      </c>
      <c r="S254" s="162">
        <v>5.7000000000000002E-2</v>
      </c>
      <c r="T254" s="163">
        <f t="shared" si="33"/>
        <v>0.114</v>
      </c>
      <c r="AR254" s="164" t="s">
        <v>189</v>
      </c>
      <c r="AT254" s="164" t="s">
        <v>184</v>
      </c>
      <c r="AU254" s="164" t="s">
        <v>86</v>
      </c>
      <c r="AY254" s="13" t="s">
        <v>182</v>
      </c>
      <c r="BE254" s="165">
        <f t="shared" si="34"/>
        <v>0</v>
      </c>
      <c r="BF254" s="165">
        <f t="shared" si="35"/>
        <v>0</v>
      </c>
      <c r="BG254" s="165">
        <f t="shared" si="36"/>
        <v>0</v>
      </c>
      <c r="BH254" s="165">
        <f t="shared" si="37"/>
        <v>0</v>
      </c>
      <c r="BI254" s="165">
        <f t="shared" si="38"/>
        <v>0</v>
      </c>
      <c r="BJ254" s="13" t="s">
        <v>86</v>
      </c>
      <c r="BK254" s="165">
        <f t="shared" si="39"/>
        <v>0</v>
      </c>
      <c r="BL254" s="13" t="s">
        <v>189</v>
      </c>
      <c r="BM254" s="164" t="s">
        <v>593</v>
      </c>
    </row>
    <row r="255" spans="2:65" s="1" customFormat="1" ht="24" customHeight="1">
      <c r="B255" s="152"/>
      <c r="C255" s="153" t="s">
        <v>594</v>
      </c>
      <c r="D255" s="153" t="s">
        <v>184</v>
      </c>
      <c r="E255" s="154" t="s">
        <v>595</v>
      </c>
      <c r="F255" s="155" t="s">
        <v>596</v>
      </c>
      <c r="G255" s="156" t="s">
        <v>187</v>
      </c>
      <c r="H255" s="157">
        <v>0.26800000000000002</v>
      </c>
      <c r="I255" s="158"/>
      <c r="J255" s="159">
        <f t="shared" si="30"/>
        <v>0</v>
      </c>
      <c r="K255" s="155" t="s">
        <v>188</v>
      </c>
      <c r="L255" s="28"/>
      <c r="M255" s="160" t="s">
        <v>1</v>
      </c>
      <c r="N255" s="161" t="s">
        <v>40</v>
      </c>
      <c r="O255" s="51"/>
      <c r="P255" s="162">
        <f t="shared" si="31"/>
        <v>0</v>
      </c>
      <c r="Q255" s="162">
        <v>0</v>
      </c>
      <c r="R255" s="162">
        <f t="shared" si="32"/>
        <v>0</v>
      </c>
      <c r="S255" s="162">
        <v>1.875</v>
      </c>
      <c r="T255" s="163">
        <f t="shared" si="33"/>
        <v>0.50250000000000006</v>
      </c>
      <c r="AR255" s="164" t="s">
        <v>189</v>
      </c>
      <c r="AT255" s="164" t="s">
        <v>184</v>
      </c>
      <c r="AU255" s="164" t="s">
        <v>86</v>
      </c>
      <c r="AY255" s="13" t="s">
        <v>182</v>
      </c>
      <c r="BE255" s="165">
        <f t="shared" si="34"/>
        <v>0</v>
      </c>
      <c r="BF255" s="165">
        <f t="shared" si="35"/>
        <v>0</v>
      </c>
      <c r="BG255" s="165">
        <f t="shared" si="36"/>
        <v>0</v>
      </c>
      <c r="BH255" s="165">
        <f t="shared" si="37"/>
        <v>0</v>
      </c>
      <c r="BI255" s="165">
        <f t="shared" si="38"/>
        <v>0</v>
      </c>
      <c r="BJ255" s="13" t="s">
        <v>86</v>
      </c>
      <c r="BK255" s="165">
        <f t="shared" si="39"/>
        <v>0</v>
      </c>
      <c r="BL255" s="13" t="s">
        <v>189</v>
      </c>
      <c r="BM255" s="164" t="s">
        <v>597</v>
      </c>
    </row>
    <row r="256" spans="2:65" s="1" customFormat="1" ht="24" customHeight="1">
      <c r="B256" s="152"/>
      <c r="C256" s="153" t="s">
        <v>598</v>
      </c>
      <c r="D256" s="153" t="s">
        <v>184</v>
      </c>
      <c r="E256" s="154" t="s">
        <v>599</v>
      </c>
      <c r="F256" s="155" t="s">
        <v>600</v>
      </c>
      <c r="G256" s="156" t="s">
        <v>187</v>
      </c>
      <c r="H256" s="157">
        <v>1.758</v>
      </c>
      <c r="I256" s="158"/>
      <c r="J256" s="159">
        <f t="shared" si="30"/>
        <v>0</v>
      </c>
      <c r="K256" s="155" t="s">
        <v>188</v>
      </c>
      <c r="L256" s="28"/>
      <c r="M256" s="160" t="s">
        <v>1</v>
      </c>
      <c r="N256" s="161" t="s">
        <v>40</v>
      </c>
      <c r="O256" s="51"/>
      <c r="P256" s="162">
        <f t="shared" si="31"/>
        <v>0</v>
      </c>
      <c r="Q256" s="162">
        <v>0</v>
      </c>
      <c r="R256" s="162">
        <f t="shared" si="32"/>
        <v>0</v>
      </c>
      <c r="S256" s="162">
        <v>1.875</v>
      </c>
      <c r="T256" s="163">
        <f t="shared" si="33"/>
        <v>3.2962500000000001</v>
      </c>
      <c r="AR256" s="164" t="s">
        <v>189</v>
      </c>
      <c r="AT256" s="164" t="s">
        <v>184</v>
      </c>
      <c r="AU256" s="164" t="s">
        <v>86</v>
      </c>
      <c r="AY256" s="13" t="s">
        <v>182</v>
      </c>
      <c r="BE256" s="165">
        <f t="shared" si="34"/>
        <v>0</v>
      </c>
      <c r="BF256" s="165">
        <f t="shared" si="35"/>
        <v>0</v>
      </c>
      <c r="BG256" s="165">
        <f t="shared" si="36"/>
        <v>0</v>
      </c>
      <c r="BH256" s="165">
        <f t="shared" si="37"/>
        <v>0</v>
      </c>
      <c r="BI256" s="165">
        <f t="shared" si="38"/>
        <v>0</v>
      </c>
      <c r="BJ256" s="13" t="s">
        <v>86</v>
      </c>
      <c r="BK256" s="165">
        <f t="shared" si="39"/>
        <v>0</v>
      </c>
      <c r="BL256" s="13" t="s">
        <v>189</v>
      </c>
      <c r="BM256" s="164" t="s">
        <v>601</v>
      </c>
    </row>
    <row r="257" spans="2:65" s="1" customFormat="1" ht="24" customHeight="1">
      <c r="B257" s="152"/>
      <c r="C257" s="153" t="s">
        <v>602</v>
      </c>
      <c r="D257" s="153" t="s">
        <v>184</v>
      </c>
      <c r="E257" s="154" t="s">
        <v>603</v>
      </c>
      <c r="F257" s="155" t="s">
        <v>604</v>
      </c>
      <c r="G257" s="156" t="s">
        <v>217</v>
      </c>
      <c r="H257" s="157">
        <v>17.363</v>
      </c>
      <c r="I257" s="158"/>
      <c r="J257" s="159">
        <f t="shared" si="30"/>
        <v>0</v>
      </c>
      <c r="K257" s="155" t="s">
        <v>188</v>
      </c>
      <c r="L257" s="28"/>
      <c r="M257" s="160" t="s">
        <v>1</v>
      </c>
      <c r="N257" s="161" t="s">
        <v>40</v>
      </c>
      <c r="O257" s="51"/>
      <c r="P257" s="162">
        <f t="shared" si="31"/>
        <v>0</v>
      </c>
      <c r="Q257" s="162">
        <v>0</v>
      </c>
      <c r="R257" s="162">
        <f t="shared" si="32"/>
        <v>0</v>
      </c>
      <c r="S257" s="162">
        <v>0.18</v>
      </c>
      <c r="T257" s="163">
        <f t="shared" si="33"/>
        <v>3.12534</v>
      </c>
      <c r="AR257" s="164" t="s">
        <v>189</v>
      </c>
      <c r="AT257" s="164" t="s">
        <v>184</v>
      </c>
      <c r="AU257" s="164" t="s">
        <v>86</v>
      </c>
      <c r="AY257" s="13" t="s">
        <v>182</v>
      </c>
      <c r="BE257" s="165">
        <f t="shared" si="34"/>
        <v>0</v>
      </c>
      <c r="BF257" s="165">
        <f t="shared" si="35"/>
        <v>0</v>
      </c>
      <c r="BG257" s="165">
        <f t="shared" si="36"/>
        <v>0</v>
      </c>
      <c r="BH257" s="165">
        <f t="shared" si="37"/>
        <v>0</v>
      </c>
      <c r="BI257" s="165">
        <f t="shared" si="38"/>
        <v>0</v>
      </c>
      <c r="BJ257" s="13" t="s">
        <v>86</v>
      </c>
      <c r="BK257" s="165">
        <f t="shared" si="39"/>
        <v>0</v>
      </c>
      <c r="BL257" s="13" t="s">
        <v>189</v>
      </c>
      <c r="BM257" s="164" t="s">
        <v>605</v>
      </c>
    </row>
    <row r="258" spans="2:65" s="1" customFormat="1" ht="24" customHeight="1">
      <c r="B258" s="152"/>
      <c r="C258" s="153" t="s">
        <v>606</v>
      </c>
      <c r="D258" s="153" t="s">
        <v>184</v>
      </c>
      <c r="E258" s="154" t="s">
        <v>607</v>
      </c>
      <c r="F258" s="155" t="s">
        <v>608</v>
      </c>
      <c r="G258" s="156" t="s">
        <v>217</v>
      </c>
      <c r="H258" s="157">
        <v>8.33</v>
      </c>
      <c r="I258" s="158"/>
      <c r="J258" s="159">
        <f t="shared" si="30"/>
        <v>0</v>
      </c>
      <c r="K258" s="155" t="s">
        <v>188</v>
      </c>
      <c r="L258" s="28"/>
      <c r="M258" s="160" t="s">
        <v>1</v>
      </c>
      <c r="N258" s="161" t="s">
        <v>40</v>
      </c>
      <c r="O258" s="51"/>
      <c r="P258" s="162">
        <f t="shared" si="31"/>
        <v>0</v>
      </c>
      <c r="Q258" s="162">
        <v>0</v>
      </c>
      <c r="R258" s="162">
        <f t="shared" si="32"/>
        <v>0</v>
      </c>
      <c r="S258" s="162">
        <v>0.27</v>
      </c>
      <c r="T258" s="163">
        <f t="shared" si="33"/>
        <v>2.2491000000000003</v>
      </c>
      <c r="AR258" s="164" t="s">
        <v>189</v>
      </c>
      <c r="AT258" s="164" t="s">
        <v>184</v>
      </c>
      <c r="AU258" s="164" t="s">
        <v>86</v>
      </c>
      <c r="AY258" s="13" t="s">
        <v>182</v>
      </c>
      <c r="BE258" s="165">
        <f t="shared" si="34"/>
        <v>0</v>
      </c>
      <c r="BF258" s="165">
        <f t="shared" si="35"/>
        <v>0</v>
      </c>
      <c r="BG258" s="165">
        <f t="shared" si="36"/>
        <v>0</v>
      </c>
      <c r="BH258" s="165">
        <f t="shared" si="37"/>
        <v>0</v>
      </c>
      <c r="BI258" s="165">
        <f t="shared" si="38"/>
        <v>0</v>
      </c>
      <c r="BJ258" s="13" t="s">
        <v>86</v>
      </c>
      <c r="BK258" s="165">
        <f t="shared" si="39"/>
        <v>0</v>
      </c>
      <c r="BL258" s="13" t="s">
        <v>189</v>
      </c>
      <c r="BM258" s="164" t="s">
        <v>609</v>
      </c>
    </row>
    <row r="259" spans="2:65" s="1" customFormat="1" ht="24" customHeight="1">
      <c r="B259" s="152"/>
      <c r="C259" s="153" t="s">
        <v>610</v>
      </c>
      <c r="D259" s="153" t="s">
        <v>184</v>
      </c>
      <c r="E259" s="154" t="s">
        <v>611</v>
      </c>
      <c r="F259" s="155" t="s">
        <v>612</v>
      </c>
      <c r="G259" s="156" t="s">
        <v>187</v>
      </c>
      <c r="H259" s="157">
        <v>1.214</v>
      </c>
      <c r="I259" s="158"/>
      <c r="J259" s="159">
        <f t="shared" si="30"/>
        <v>0</v>
      </c>
      <c r="K259" s="155" t="s">
        <v>188</v>
      </c>
      <c r="L259" s="28"/>
      <c r="M259" s="160" t="s">
        <v>1</v>
      </c>
      <c r="N259" s="161" t="s">
        <v>40</v>
      </c>
      <c r="O259" s="51"/>
      <c r="P259" s="162">
        <f t="shared" si="31"/>
        <v>0</v>
      </c>
      <c r="Q259" s="162">
        <v>0</v>
      </c>
      <c r="R259" s="162">
        <f t="shared" si="32"/>
        <v>0</v>
      </c>
      <c r="S259" s="162">
        <v>1.875</v>
      </c>
      <c r="T259" s="163">
        <f t="shared" si="33"/>
        <v>2.2762500000000001</v>
      </c>
      <c r="AR259" s="164" t="s">
        <v>189</v>
      </c>
      <c r="AT259" s="164" t="s">
        <v>184</v>
      </c>
      <c r="AU259" s="164" t="s">
        <v>86</v>
      </c>
      <c r="AY259" s="13" t="s">
        <v>182</v>
      </c>
      <c r="BE259" s="165">
        <f t="shared" si="34"/>
        <v>0</v>
      </c>
      <c r="BF259" s="165">
        <f t="shared" si="35"/>
        <v>0</v>
      </c>
      <c r="BG259" s="165">
        <f t="shared" si="36"/>
        <v>0</v>
      </c>
      <c r="BH259" s="165">
        <f t="shared" si="37"/>
        <v>0</v>
      </c>
      <c r="BI259" s="165">
        <f t="shared" si="38"/>
        <v>0</v>
      </c>
      <c r="BJ259" s="13" t="s">
        <v>86</v>
      </c>
      <c r="BK259" s="165">
        <f t="shared" si="39"/>
        <v>0</v>
      </c>
      <c r="BL259" s="13" t="s">
        <v>189</v>
      </c>
      <c r="BM259" s="164" t="s">
        <v>613</v>
      </c>
    </row>
    <row r="260" spans="2:65" s="1" customFormat="1" ht="24" customHeight="1">
      <c r="B260" s="152"/>
      <c r="C260" s="153" t="s">
        <v>614</v>
      </c>
      <c r="D260" s="153" t="s">
        <v>184</v>
      </c>
      <c r="E260" s="154" t="s">
        <v>615</v>
      </c>
      <c r="F260" s="155" t="s">
        <v>616</v>
      </c>
      <c r="G260" s="156" t="s">
        <v>187</v>
      </c>
      <c r="H260" s="157">
        <v>7.2779999999999996</v>
      </c>
      <c r="I260" s="158"/>
      <c r="J260" s="159">
        <f t="shared" si="30"/>
        <v>0</v>
      </c>
      <c r="K260" s="155" t="s">
        <v>188</v>
      </c>
      <c r="L260" s="28"/>
      <c r="M260" s="160" t="s">
        <v>1</v>
      </c>
      <c r="N260" s="161" t="s">
        <v>40</v>
      </c>
      <c r="O260" s="51"/>
      <c r="P260" s="162">
        <f t="shared" si="31"/>
        <v>0</v>
      </c>
      <c r="Q260" s="162">
        <v>0</v>
      </c>
      <c r="R260" s="162">
        <f t="shared" si="32"/>
        <v>0</v>
      </c>
      <c r="S260" s="162">
        <v>1.875</v>
      </c>
      <c r="T260" s="163">
        <f t="shared" si="33"/>
        <v>13.646249999999998</v>
      </c>
      <c r="AR260" s="164" t="s">
        <v>189</v>
      </c>
      <c r="AT260" s="164" t="s">
        <v>184</v>
      </c>
      <c r="AU260" s="164" t="s">
        <v>86</v>
      </c>
      <c r="AY260" s="13" t="s">
        <v>182</v>
      </c>
      <c r="BE260" s="165">
        <f t="shared" si="34"/>
        <v>0</v>
      </c>
      <c r="BF260" s="165">
        <f t="shared" si="35"/>
        <v>0</v>
      </c>
      <c r="BG260" s="165">
        <f t="shared" si="36"/>
        <v>0</v>
      </c>
      <c r="BH260" s="165">
        <f t="shared" si="37"/>
        <v>0</v>
      </c>
      <c r="BI260" s="165">
        <f t="shared" si="38"/>
        <v>0</v>
      </c>
      <c r="BJ260" s="13" t="s">
        <v>86</v>
      </c>
      <c r="BK260" s="165">
        <f t="shared" si="39"/>
        <v>0</v>
      </c>
      <c r="BL260" s="13" t="s">
        <v>189</v>
      </c>
      <c r="BM260" s="164" t="s">
        <v>617</v>
      </c>
    </row>
    <row r="261" spans="2:65" s="1" customFormat="1" ht="24" customHeight="1">
      <c r="B261" s="152"/>
      <c r="C261" s="153" t="s">
        <v>618</v>
      </c>
      <c r="D261" s="153" t="s">
        <v>184</v>
      </c>
      <c r="E261" s="154" t="s">
        <v>619</v>
      </c>
      <c r="F261" s="155" t="s">
        <v>620</v>
      </c>
      <c r="G261" s="156" t="s">
        <v>312</v>
      </c>
      <c r="H261" s="157">
        <v>97.685000000000002</v>
      </c>
      <c r="I261" s="158"/>
      <c r="J261" s="159">
        <f t="shared" si="30"/>
        <v>0</v>
      </c>
      <c r="K261" s="155" t="s">
        <v>188</v>
      </c>
      <c r="L261" s="28"/>
      <c r="M261" s="160" t="s">
        <v>1</v>
      </c>
      <c r="N261" s="161" t="s">
        <v>40</v>
      </c>
      <c r="O261" s="51"/>
      <c r="P261" s="162">
        <f t="shared" si="31"/>
        <v>0</v>
      </c>
      <c r="Q261" s="162">
        <v>1.0000000000000001E-5</v>
      </c>
      <c r="R261" s="162">
        <f t="shared" si="32"/>
        <v>9.7685000000000003E-4</v>
      </c>
      <c r="S261" s="162">
        <v>0</v>
      </c>
      <c r="T261" s="163">
        <f t="shared" si="33"/>
        <v>0</v>
      </c>
      <c r="AR261" s="164" t="s">
        <v>189</v>
      </c>
      <c r="AT261" s="164" t="s">
        <v>184</v>
      </c>
      <c r="AU261" s="164" t="s">
        <v>86</v>
      </c>
      <c r="AY261" s="13" t="s">
        <v>182</v>
      </c>
      <c r="BE261" s="165">
        <f t="shared" si="34"/>
        <v>0</v>
      </c>
      <c r="BF261" s="165">
        <f t="shared" si="35"/>
        <v>0</v>
      </c>
      <c r="BG261" s="165">
        <f t="shared" si="36"/>
        <v>0</v>
      </c>
      <c r="BH261" s="165">
        <f t="shared" si="37"/>
        <v>0</v>
      </c>
      <c r="BI261" s="165">
        <f t="shared" si="38"/>
        <v>0</v>
      </c>
      <c r="BJ261" s="13" t="s">
        <v>86</v>
      </c>
      <c r="BK261" s="165">
        <f t="shared" si="39"/>
        <v>0</v>
      </c>
      <c r="BL261" s="13" t="s">
        <v>189</v>
      </c>
      <c r="BM261" s="164" t="s">
        <v>621</v>
      </c>
    </row>
    <row r="262" spans="2:65" s="1" customFormat="1" ht="16.5" customHeight="1">
      <c r="B262" s="152"/>
      <c r="C262" s="153" t="s">
        <v>622</v>
      </c>
      <c r="D262" s="153" t="s">
        <v>184</v>
      </c>
      <c r="E262" s="154" t="s">
        <v>623</v>
      </c>
      <c r="F262" s="155" t="s">
        <v>624</v>
      </c>
      <c r="G262" s="156" t="s">
        <v>312</v>
      </c>
      <c r="H262" s="157">
        <v>19.100000000000001</v>
      </c>
      <c r="I262" s="158"/>
      <c r="J262" s="159">
        <f t="shared" si="30"/>
        <v>0</v>
      </c>
      <c r="K262" s="155" t="s">
        <v>188</v>
      </c>
      <c r="L262" s="28"/>
      <c r="M262" s="160" t="s">
        <v>1</v>
      </c>
      <c r="N262" s="161" t="s">
        <v>40</v>
      </c>
      <c r="O262" s="51"/>
      <c r="P262" s="162">
        <f t="shared" si="31"/>
        <v>0</v>
      </c>
      <c r="Q262" s="162">
        <v>0</v>
      </c>
      <c r="R262" s="162">
        <f t="shared" si="32"/>
        <v>0</v>
      </c>
      <c r="S262" s="162">
        <v>1.6E-2</v>
      </c>
      <c r="T262" s="163">
        <f t="shared" si="33"/>
        <v>0.30560000000000004</v>
      </c>
      <c r="AR262" s="164" t="s">
        <v>189</v>
      </c>
      <c r="AT262" s="164" t="s">
        <v>184</v>
      </c>
      <c r="AU262" s="164" t="s">
        <v>86</v>
      </c>
      <c r="AY262" s="13" t="s">
        <v>182</v>
      </c>
      <c r="BE262" s="165">
        <f t="shared" si="34"/>
        <v>0</v>
      </c>
      <c r="BF262" s="165">
        <f t="shared" si="35"/>
        <v>0</v>
      </c>
      <c r="BG262" s="165">
        <f t="shared" si="36"/>
        <v>0</v>
      </c>
      <c r="BH262" s="165">
        <f t="shared" si="37"/>
        <v>0</v>
      </c>
      <c r="BI262" s="165">
        <f t="shared" si="38"/>
        <v>0</v>
      </c>
      <c r="BJ262" s="13" t="s">
        <v>86</v>
      </c>
      <c r="BK262" s="165">
        <f t="shared" si="39"/>
        <v>0</v>
      </c>
      <c r="BL262" s="13" t="s">
        <v>189</v>
      </c>
      <c r="BM262" s="164" t="s">
        <v>625</v>
      </c>
    </row>
    <row r="263" spans="2:65" s="1" customFormat="1" ht="36" customHeight="1">
      <c r="B263" s="152"/>
      <c r="C263" s="153" t="s">
        <v>626</v>
      </c>
      <c r="D263" s="153" t="s">
        <v>184</v>
      </c>
      <c r="E263" s="154" t="s">
        <v>627</v>
      </c>
      <c r="F263" s="155" t="s">
        <v>628</v>
      </c>
      <c r="G263" s="156" t="s">
        <v>217</v>
      </c>
      <c r="H263" s="157">
        <v>307.14</v>
      </c>
      <c r="I263" s="158"/>
      <c r="J263" s="159">
        <f t="shared" si="30"/>
        <v>0</v>
      </c>
      <c r="K263" s="155" t="s">
        <v>188</v>
      </c>
      <c r="L263" s="28"/>
      <c r="M263" s="160" t="s">
        <v>1</v>
      </c>
      <c r="N263" s="161" t="s">
        <v>40</v>
      </c>
      <c r="O263" s="51"/>
      <c r="P263" s="162">
        <f t="shared" si="31"/>
        <v>0</v>
      </c>
      <c r="Q263" s="162">
        <v>0</v>
      </c>
      <c r="R263" s="162">
        <f t="shared" si="32"/>
        <v>0</v>
      </c>
      <c r="S263" s="162">
        <v>0.05</v>
      </c>
      <c r="T263" s="163">
        <f t="shared" si="33"/>
        <v>15.356999999999999</v>
      </c>
      <c r="AR263" s="164" t="s">
        <v>189</v>
      </c>
      <c r="AT263" s="164" t="s">
        <v>184</v>
      </c>
      <c r="AU263" s="164" t="s">
        <v>86</v>
      </c>
      <c r="AY263" s="13" t="s">
        <v>182</v>
      </c>
      <c r="BE263" s="165">
        <f t="shared" si="34"/>
        <v>0</v>
      </c>
      <c r="BF263" s="165">
        <f t="shared" si="35"/>
        <v>0</v>
      </c>
      <c r="BG263" s="165">
        <f t="shared" si="36"/>
        <v>0</v>
      </c>
      <c r="BH263" s="165">
        <f t="shared" si="37"/>
        <v>0</v>
      </c>
      <c r="BI263" s="165">
        <f t="shared" si="38"/>
        <v>0</v>
      </c>
      <c r="BJ263" s="13" t="s">
        <v>86</v>
      </c>
      <c r="BK263" s="165">
        <f t="shared" si="39"/>
        <v>0</v>
      </c>
      <c r="BL263" s="13" t="s">
        <v>189</v>
      </c>
      <c r="BM263" s="164" t="s">
        <v>629</v>
      </c>
    </row>
    <row r="264" spans="2:65" s="1" customFormat="1" ht="24" customHeight="1">
      <c r="B264" s="152"/>
      <c r="C264" s="153" t="s">
        <v>630</v>
      </c>
      <c r="D264" s="153" t="s">
        <v>184</v>
      </c>
      <c r="E264" s="154" t="s">
        <v>631</v>
      </c>
      <c r="F264" s="155" t="s">
        <v>632</v>
      </c>
      <c r="G264" s="156" t="s">
        <v>217</v>
      </c>
      <c r="H264" s="157">
        <v>1194.3240000000001</v>
      </c>
      <c r="I264" s="158"/>
      <c r="J264" s="159">
        <f t="shared" si="30"/>
        <v>0</v>
      </c>
      <c r="K264" s="155" t="s">
        <v>188</v>
      </c>
      <c r="L264" s="28"/>
      <c r="M264" s="160" t="s">
        <v>1</v>
      </c>
      <c r="N264" s="161" t="s">
        <v>40</v>
      </c>
      <c r="O264" s="51"/>
      <c r="P264" s="162">
        <f t="shared" si="31"/>
        <v>0</v>
      </c>
      <c r="Q264" s="162">
        <v>0</v>
      </c>
      <c r="R264" s="162">
        <f t="shared" si="32"/>
        <v>0</v>
      </c>
      <c r="S264" s="162">
        <v>4.0000000000000001E-3</v>
      </c>
      <c r="T264" s="163">
        <f t="shared" si="33"/>
        <v>4.7772960000000007</v>
      </c>
      <c r="AR264" s="164" t="s">
        <v>189</v>
      </c>
      <c r="AT264" s="164" t="s">
        <v>184</v>
      </c>
      <c r="AU264" s="164" t="s">
        <v>86</v>
      </c>
      <c r="AY264" s="13" t="s">
        <v>182</v>
      </c>
      <c r="BE264" s="165">
        <f t="shared" si="34"/>
        <v>0</v>
      </c>
      <c r="BF264" s="165">
        <f t="shared" si="35"/>
        <v>0</v>
      </c>
      <c r="BG264" s="165">
        <f t="shared" si="36"/>
        <v>0</v>
      </c>
      <c r="BH264" s="165">
        <f t="shared" si="37"/>
        <v>0</v>
      </c>
      <c r="BI264" s="165">
        <f t="shared" si="38"/>
        <v>0</v>
      </c>
      <c r="BJ264" s="13" t="s">
        <v>86</v>
      </c>
      <c r="BK264" s="165">
        <f t="shared" si="39"/>
        <v>0</v>
      </c>
      <c r="BL264" s="13" t="s">
        <v>189</v>
      </c>
      <c r="BM264" s="164" t="s">
        <v>633</v>
      </c>
    </row>
    <row r="265" spans="2:65" s="1" customFormat="1" ht="36" customHeight="1">
      <c r="B265" s="152"/>
      <c r="C265" s="153" t="s">
        <v>634</v>
      </c>
      <c r="D265" s="153" t="s">
        <v>184</v>
      </c>
      <c r="E265" s="154" t="s">
        <v>635</v>
      </c>
      <c r="F265" s="155" t="s">
        <v>636</v>
      </c>
      <c r="G265" s="156" t="s">
        <v>217</v>
      </c>
      <c r="H265" s="157">
        <v>90.620999999999995</v>
      </c>
      <c r="I265" s="158"/>
      <c r="J265" s="159">
        <f t="shared" si="30"/>
        <v>0</v>
      </c>
      <c r="K265" s="155" t="s">
        <v>188</v>
      </c>
      <c r="L265" s="28"/>
      <c r="M265" s="160" t="s">
        <v>1</v>
      </c>
      <c r="N265" s="161" t="s">
        <v>40</v>
      </c>
      <c r="O265" s="51"/>
      <c r="P265" s="162">
        <f t="shared" si="31"/>
        <v>0</v>
      </c>
      <c r="Q265" s="162">
        <v>0</v>
      </c>
      <c r="R265" s="162">
        <f t="shared" si="32"/>
        <v>0</v>
      </c>
      <c r="S265" s="162">
        <v>6.8000000000000005E-2</v>
      </c>
      <c r="T265" s="163">
        <f t="shared" si="33"/>
        <v>6.1622279999999998</v>
      </c>
      <c r="AR265" s="164" t="s">
        <v>189</v>
      </c>
      <c r="AT265" s="164" t="s">
        <v>184</v>
      </c>
      <c r="AU265" s="164" t="s">
        <v>86</v>
      </c>
      <c r="AY265" s="13" t="s">
        <v>182</v>
      </c>
      <c r="BE265" s="165">
        <f t="shared" si="34"/>
        <v>0</v>
      </c>
      <c r="BF265" s="165">
        <f t="shared" si="35"/>
        <v>0</v>
      </c>
      <c r="BG265" s="165">
        <f t="shared" si="36"/>
        <v>0</v>
      </c>
      <c r="BH265" s="165">
        <f t="shared" si="37"/>
        <v>0</v>
      </c>
      <c r="BI265" s="165">
        <f t="shared" si="38"/>
        <v>0</v>
      </c>
      <c r="BJ265" s="13" t="s">
        <v>86</v>
      </c>
      <c r="BK265" s="165">
        <f t="shared" si="39"/>
        <v>0</v>
      </c>
      <c r="BL265" s="13" t="s">
        <v>189</v>
      </c>
      <c r="BM265" s="164" t="s">
        <v>637</v>
      </c>
    </row>
    <row r="266" spans="2:65" s="1" customFormat="1" ht="24" customHeight="1">
      <c r="B266" s="152"/>
      <c r="C266" s="153" t="s">
        <v>638</v>
      </c>
      <c r="D266" s="153" t="s">
        <v>184</v>
      </c>
      <c r="E266" s="154" t="s">
        <v>639</v>
      </c>
      <c r="F266" s="155" t="s">
        <v>640</v>
      </c>
      <c r="G266" s="156" t="s">
        <v>196</v>
      </c>
      <c r="H266" s="157">
        <v>123.82899999999999</v>
      </c>
      <c r="I266" s="158"/>
      <c r="J266" s="159">
        <f t="shared" si="30"/>
        <v>0</v>
      </c>
      <c r="K266" s="155" t="s">
        <v>188</v>
      </c>
      <c r="L266" s="28"/>
      <c r="M266" s="160" t="s">
        <v>1</v>
      </c>
      <c r="N266" s="161" t="s">
        <v>40</v>
      </c>
      <c r="O266" s="51"/>
      <c r="P266" s="162">
        <f t="shared" si="31"/>
        <v>0</v>
      </c>
      <c r="Q266" s="162">
        <v>0</v>
      </c>
      <c r="R266" s="162">
        <f t="shared" si="32"/>
        <v>0</v>
      </c>
      <c r="S266" s="162">
        <v>0</v>
      </c>
      <c r="T266" s="163">
        <f t="shared" si="33"/>
        <v>0</v>
      </c>
      <c r="AR266" s="164" t="s">
        <v>189</v>
      </c>
      <c r="AT266" s="164" t="s">
        <v>184</v>
      </c>
      <c r="AU266" s="164" t="s">
        <v>86</v>
      </c>
      <c r="AY266" s="13" t="s">
        <v>182</v>
      </c>
      <c r="BE266" s="165">
        <f t="shared" si="34"/>
        <v>0</v>
      </c>
      <c r="BF266" s="165">
        <f t="shared" si="35"/>
        <v>0</v>
      </c>
      <c r="BG266" s="165">
        <f t="shared" si="36"/>
        <v>0</v>
      </c>
      <c r="BH266" s="165">
        <f t="shared" si="37"/>
        <v>0</v>
      </c>
      <c r="BI266" s="165">
        <f t="shared" si="38"/>
        <v>0</v>
      </c>
      <c r="BJ266" s="13" t="s">
        <v>86</v>
      </c>
      <c r="BK266" s="165">
        <f t="shared" si="39"/>
        <v>0</v>
      </c>
      <c r="BL266" s="13" t="s">
        <v>189</v>
      </c>
      <c r="BM266" s="164" t="s">
        <v>641</v>
      </c>
    </row>
    <row r="267" spans="2:65" s="1" customFormat="1" ht="16.5" customHeight="1">
      <c r="B267" s="152"/>
      <c r="C267" s="153" t="s">
        <v>642</v>
      </c>
      <c r="D267" s="153" t="s">
        <v>184</v>
      </c>
      <c r="E267" s="154" t="s">
        <v>643</v>
      </c>
      <c r="F267" s="155" t="s">
        <v>644</v>
      </c>
      <c r="G267" s="156" t="s">
        <v>196</v>
      </c>
      <c r="H267" s="157">
        <v>123.82899999999999</v>
      </c>
      <c r="I267" s="158"/>
      <c r="J267" s="159">
        <f t="shared" si="30"/>
        <v>0</v>
      </c>
      <c r="K267" s="155" t="s">
        <v>188</v>
      </c>
      <c r="L267" s="28"/>
      <c r="M267" s="160" t="s">
        <v>1</v>
      </c>
      <c r="N267" s="161" t="s">
        <v>40</v>
      </c>
      <c r="O267" s="51"/>
      <c r="P267" s="162">
        <f t="shared" si="31"/>
        <v>0</v>
      </c>
      <c r="Q267" s="162">
        <v>0</v>
      </c>
      <c r="R267" s="162">
        <f t="shared" si="32"/>
        <v>0</v>
      </c>
      <c r="S267" s="162">
        <v>0</v>
      </c>
      <c r="T267" s="163">
        <f t="shared" si="33"/>
        <v>0</v>
      </c>
      <c r="AR267" s="164" t="s">
        <v>189</v>
      </c>
      <c r="AT267" s="164" t="s">
        <v>184</v>
      </c>
      <c r="AU267" s="164" t="s">
        <v>86</v>
      </c>
      <c r="AY267" s="13" t="s">
        <v>182</v>
      </c>
      <c r="BE267" s="165">
        <f t="shared" si="34"/>
        <v>0</v>
      </c>
      <c r="BF267" s="165">
        <f t="shared" si="35"/>
        <v>0</v>
      </c>
      <c r="BG267" s="165">
        <f t="shared" si="36"/>
        <v>0</v>
      </c>
      <c r="BH267" s="165">
        <f t="shared" si="37"/>
        <v>0</v>
      </c>
      <c r="BI267" s="165">
        <f t="shared" si="38"/>
        <v>0</v>
      </c>
      <c r="BJ267" s="13" t="s">
        <v>86</v>
      </c>
      <c r="BK267" s="165">
        <f t="shared" si="39"/>
        <v>0</v>
      </c>
      <c r="BL267" s="13" t="s">
        <v>189</v>
      </c>
      <c r="BM267" s="164" t="s">
        <v>645</v>
      </c>
    </row>
    <row r="268" spans="2:65" s="1" customFormat="1" ht="24" customHeight="1">
      <c r="B268" s="152"/>
      <c r="C268" s="153" t="s">
        <v>646</v>
      </c>
      <c r="D268" s="153" t="s">
        <v>184</v>
      </c>
      <c r="E268" s="154" t="s">
        <v>647</v>
      </c>
      <c r="F268" s="155" t="s">
        <v>648</v>
      </c>
      <c r="G268" s="156" t="s">
        <v>196</v>
      </c>
      <c r="H268" s="157">
        <v>2352.7510000000002</v>
      </c>
      <c r="I268" s="158"/>
      <c r="J268" s="159">
        <f t="shared" si="30"/>
        <v>0</v>
      </c>
      <c r="K268" s="155" t="s">
        <v>188</v>
      </c>
      <c r="L268" s="28"/>
      <c r="M268" s="160" t="s">
        <v>1</v>
      </c>
      <c r="N268" s="161" t="s">
        <v>40</v>
      </c>
      <c r="O268" s="51"/>
      <c r="P268" s="162">
        <f t="shared" si="31"/>
        <v>0</v>
      </c>
      <c r="Q268" s="162">
        <v>0</v>
      </c>
      <c r="R268" s="162">
        <f t="shared" si="32"/>
        <v>0</v>
      </c>
      <c r="S268" s="162">
        <v>0</v>
      </c>
      <c r="T268" s="163">
        <f t="shared" si="33"/>
        <v>0</v>
      </c>
      <c r="AR268" s="164" t="s">
        <v>189</v>
      </c>
      <c r="AT268" s="164" t="s">
        <v>184</v>
      </c>
      <c r="AU268" s="164" t="s">
        <v>86</v>
      </c>
      <c r="AY268" s="13" t="s">
        <v>182</v>
      </c>
      <c r="BE268" s="165">
        <f t="shared" si="34"/>
        <v>0</v>
      </c>
      <c r="BF268" s="165">
        <f t="shared" si="35"/>
        <v>0</v>
      </c>
      <c r="BG268" s="165">
        <f t="shared" si="36"/>
        <v>0</v>
      </c>
      <c r="BH268" s="165">
        <f t="shared" si="37"/>
        <v>0</v>
      </c>
      <c r="BI268" s="165">
        <f t="shared" si="38"/>
        <v>0</v>
      </c>
      <c r="BJ268" s="13" t="s">
        <v>86</v>
      </c>
      <c r="BK268" s="165">
        <f t="shared" si="39"/>
        <v>0</v>
      </c>
      <c r="BL268" s="13" t="s">
        <v>189</v>
      </c>
      <c r="BM268" s="164" t="s">
        <v>649</v>
      </c>
    </row>
    <row r="269" spans="2:65" s="1" customFormat="1" ht="24" customHeight="1">
      <c r="B269" s="152"/>
      <c r="C269" s="153" t="s">
        <v>650</v>
      </c>
      <c r="D269" s="153" t="s">
        <v>184</v>
      </c>
      <c r="E269" s="154" t="s">
        <v>651</v>
      </c>
      <c r="F269" s="155" t="s">
        <v>652</v>
      </c>
      <c r="G269" s="156" t="s">
        <v>196</v>
      </c>
      <c r="H269" s="157">
        <v>123.82899999999999</v>
      </c>
      <c r="I269" s="158"/>
      <c r="J269" s="159">
        <f t="shared" si="30"/>
        <v>0</v>
      </c>
      <c r="K269" s="155" t="s">
        <v>188</v>
      </c>
      <c r="L269" s="28"/>
      <c r="M269" s="160" t="s">
        <v>1</v>
      </c>
      <c r="N269" s="161" t="s">
        <v>40</v>
      </c>
      <c r="O269" s="51"/>
      <c r="P269" s="162">
        <f t="shared" si="31"/>
        <v>0</v>
      </c>
      <c r="Q269" s="162">
        <v>0</v>
      </c>
      <c r="R269" s="162">
        <f t="shared" si="32"/>
        <v>0</v>
      </c>
      <c r="S269" s="162">
        <v>0</v>
      </c>
      <c r="T269" s="163">
        <f t="shared" si="33"/>
        <v>0</v>
      </c>
      <c r="AR269" s="164" t="s">
        <v>189</v>
      </c>
      <c r="AT269" s="164" t="s">
        <v>184</v>
      </c>
      <c r="AU269" s="164" t="s">
        <v>86</v>
      </c>
      <c r="AY269" s="13" t="s">
        <v>182</v>
      </c>
      <c r="BE269" s="165">
        <f t="shared" si="34"/>
        <v>0</v>
      </c>
      <c r="BF269" s="165">
        <f t="shared" si="35"/>
        <v>0</v>
      </c>
      <c r="BG269" s="165">
        <f t="shared" si="36"/>
        <v>0</v>
      </c>
      <c r="BH269" s="165">
        <f t="shared" si="37"/>
        <v>0</v>
      </c>
      <c r="BI269" s="165">
        <f t="shared" si="38"/>
        <v>0</v>
      </c>
      <c r="BJ269" s="13" t="s">
        <v>86</v>
      </c>
      <c r="BK269" s="165">
        <f t="shared" si="39"/>
        <v>0</v>
      </c>
      <c r="BL269" s="13" t="s">
        <v>189</v>
      </c>
      <c r="BM269" s="164" t="s">
        <v>653</v>
      </c>
    </row>
    <row r="270" spans="2:65" s="1" customFormat="1" ht="24" customHeight="1">
      <c r="B270" s="152"/>
      <c r="C270" s="153" t="s">
        <v>654</v>
      </c>
      <c r="D270" s="153" t="s">
        <v>184</v>
      </c>
      <c r="E270" s="154" t="s">
        <v>655</v>
      </c>
      <c r="F270" s="155" t="s">
        <v>656</v>
      </c>
      <c r="G270" s="156" t="s">
        <v>196</v>
      </c>
      <c r="H270" s="157">
        <v>247.65799999999999</v>
      </c>
      <c r="I270" s="158"/>
      <c r="J270" s="159">
        <f t="shared" si="30"/>
        <v>0</v>
      </c>
      <c r="K270" s="155" t="s">
        <v>188</v>
      </c>
      <c r="L270" s="28"/>
      <c r="M270" s="160" t="s">
        <v>1</v>
      </c>
      <c r="N270" s="161" t="s">
        <v>40</v>
      </c>
      <c r="O270" s="51"/>
      <c r="P270" s="162">
        <f t="shared" si="31"/>
        <v>0</v>
      </c>
      <c r="Q270" s="162">
        <v>0</v>
      </c>
      <c r="R270" s="162">
        <f t="shared" si="32"/>
        <v>0</v>
      </c>
      <c r="S270" s="162">
        <v>0</v>
      </c>
      <c r="T270" s="163">
        <f t="shared" si="33"/>
        <v>0</v>
      </c>
      <c r="AR270" s="164" t="s">
        <v>189</v>
      </c>
      <c r="AT270" s="164" t="s">
        <v>184</v>
      </c>
      <c r="AU270" s="164" t="s">
        <v>86</v>
      </c>
      <c r="AY270" s="13" t="s">
        <v>182</v>
      </c>
      <c r="BE270" s="165">
        <f t="shared" si="34"/>
        <v>0</v>
      </c>
      <c r="BF270" s="165">
        <f t="shared" si="35"/>
        <v>0</v>
      </c>
      <c r="BG270" s="165">
        <f t="shared" si="36"/>
        <v>0</v>
      </c>
      <c r="BH270" s="165">
        <f t="shared" si="37"/>
        <v>0</v>
      </c>
      <c r="BI270" s="165">
        <f t="shared" si="38"/>
        <v>0</v>
      </c>
      <c r="BJ270" s="13" t="s">
        <v>86</v>
      </c>
      <c r="BK270" s="165">
        <f t="shared" si="39"/>
        <v>0</v>
      </c>
      <c r="BL270" s="13" t="s">
        <v>189</v>
      </c>
      <c r="BM270" s="164" t="s">
        <v>657</v>
      </c>
    </row>
    <row r="271" spans="2:65" s="1" customFormat="1" ht="24" customHeight="1">
      <c r="B271" s="152"/>
      <c r="C271" s="153" t="s">
        <v>658</v>
      </c>
      <c r="D271" s="153" t="s">
        <v>184</v>
      </c>
      <c r="E271" s="154" t="s">
        <v>659</v>
      </c>
      <c r="F271" s="155" t="s">
        <v>660</v>
      </c>
      <c r="G271" s="156" t="s">
        <v>196</v>
      </c>
      <c r="H271" s="157">
        <v>123.82899999999999</v>
      </c>
      <c r="I271" s="158"/>
      <c r="J271" s="159">
        <f t="shared" si="30"/>
        <v>0</v>
      </c>
      <c r="K271" s="155" t="s">
        <v>188</v>
      </c>
      <c r="L271" s="28"/>
      <c r="M271" s="160" t="s">
        <v>1</v>
      </c>
      <c r="N271" s="161" t="s">
        <v>40</v>
      </c>
      <c r="O271" s="51"/>
      <c r="P271" s="162">
        <f t="shared" si="31"/>
        <v>0</v>
      </c>
      <c r="Q271" s="162">
        <v>0</v>
      </c>
      <c r="R271" s="162">
        <f t="shared" si="32"/>
        <v>0</v>
      </c>
      <c r="S271" s="162">
        <v>0</v>
      </c>
      <c r="T271" s="163">
        <f t="shared" si="33"/>
        <v>0</v>
      </c>
      <c r="AR271" s="164" t="s">
        <v>189</v>
      </c>
      <c r="AT271" s="164" t="s">
        <v>184</v>
      </c>
      <c r="AU271" s="164" t="s">
        <v>86</v>
      </c>
      <c r="AY271" s="13" t="s">
        <v>182</v>
      </c>
      <c r="BE271" s="165">
        <f t="shared" si="34"/>
        <v>0</v>
      </c>
      <c r="BF271" s="165">
        <f t="shared" si="35"/>
        <v>0</v>
      </c>
      <c r="BG271" s="165">
        <f t="shared" si="36"/>
        <v>0</v>
      </c>
      <c r="BH271" s="165">
        <f t="shared" si="37"/>
        <v>0</v>
      </c>
      <c r="BI271" s="165">
        <f t="shared" si="38"/>
        <v>0</v>
      </c>
      <c r="BJ271" s="13" t="s">
        <v>86</v>
      </c>
      <c r="BK271" s="165">
        <f t="shared" si="39"/>
        <v>0</v>
      </c>
      <c r="BL271" s="13" t="s">
        <v>189</v>
      </c>
      <c r="BM271" s="164" t="s">
        <v>661</v>
      </c>
    </row>
    <row r="272" spans="2:65" s="11" customFormat="1" ht="22.95" customHeight="1">
      <c r="B272" s="139"/>
      <c r="D272" s="140" t="s">
        <v>73</v>
      </c>
      <c r="E272" s="150" t="s">
        <v>586</v>
      </c>
      <c r="F272" s="150" t="s">
        <v>662</v>
      </c>
      <c r="I272" s="142"/>
      <c r="J272" s="151">
        <f>BK272</f>
        <v>0</v>
      </c>
      <c r="L272" s="139"/>
      <c r="M272" s="144"/>
      <c r="N272" s="145"/>
      <c r="O272" s="145"/>
      <c r="P272" s="146">
        <f>P273</f>
        <v>0</v>
      </c>
      <c r="Q272" s="145"/>
      <c r="R272" s="146">
        <f>R273</f>
        <v>0</v>
      </c>
      <c r="S272" s="145"/>
      <c r="T272" s="147">
        <f>T273</f>
        <v>0</v>
      </c>
      <c r="AR272" s="140" t="s">
        <v>81</v>
      </c>
      <c r="AT272" s="148" t="s">
        <v>73</v>
      </c>
      <c r="AU272" s="148" t="s">
        <v>81</v>
      </c>
      <c r="AY272" s="140" t="s">
        <v>182</v>
      </c>
      <c r="BK272" s="149">
        <f>BK273</f>
        <v>0</v>
      </c>
    </row>
    <row r="273" spans="2:65" s="1" customFormat="1" ht="24" customHeight="1">
      <c r="B273" s="152"/>
      <c r="C273" s="153" t="s">
        <v>663</v>
      </c>
      <c r="D273" s="153" t="s">
        <v>184</v>
      </c>
      <c r="E273" s="154" t="s">
        <v>664</v>
      </c>
      <c r="F273" s="155" t="s">
        <v>665</v>
      </c>
      <c r="G273" s="156" t="s">
        <v>196</v>
      </c>
      <c r="H273" s="157">
        <v>241.36500000000001</v>
      </c>
      <c r="I273" s="158"/>
      <c r="J273" s="159">
        <f>ROUND(I273*H273,2)</f>
        <v>0</v>
      </c>
      <c r="K273" s="155" t="s">
        <v>188</v>
      </c>
      <c r="L273" s="28"/>
      <c r="M273" s="160" t="s">
        <v>1</v>
      </c>
      <c r="N273" s="161" t="s">
        <v>40</v>
      </c>
      <c r="O273" s="51"/>
      <c r="P273" s="162">
        <f>O273*H273</f>
        <v>0</v>
      </c>
      <c r="Q273" s="162">
        <v>0</v>
      </c>
      <c r="R273" s="162">
        <f>Q273*H273</f>
        <v>0</v>
      </c>
      <c r="S273" s="162">
        <v>0</v>
      </c>
      <c r="T273" s="163">
        <f>S273*H273</f>
        <v>0</v>
      </c>
      <c r="AR273" s="164" t="s">
        <v>189</v>
      </c>
      <c r="AT273" s="164" t="s">
        <v>184</v>
      </c>
      <c r="AU273" s="164" t="s">
        <v>86</v>
      </c>
      <c r="AY273" s="13" t="s">
        <v>182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3" t="s">
        <v>86</v>
      </c>
      <c r="BK273" s="165">
        <f>ROUND(I273*H273,2)</f>
        <v>0</v>
      </c>
      <c r="BL273" s="13" t="s">
        <v>189</v>
      </c>
      <c r="BM273" s="164" t="s">
        <v>666</v>
      </c>
    </row>
    <row r="274" spans="2:65" s="11" customFormat="1" ht="25.95" customHeight="1">
      <c r="B274" s="139"/>
      <c r="D274" s="140" t="s">
        <v>73</v>
      </c>
      <c r="E274" s="141" t="s">
        <v>667</v>
      </c>
      <c r="F274" s="141" t="s">
        <v>668</v>
      </c>
      <c r="I274" s="142"/>
      <c r="J274" s="143">
        <f>BK274</f>
        <v>0</v>
      </c>
      <c r="L274" s="139"/>
      <c r="M274" s="144"/>
      <c r="N274" s="145"/>
      <c r="O274" s="145"/>
      <c r="P274" s="146">
        <f>P275+P287+P291+P302+P313+P321+P343+P374+P380+P390+P401+P404+P408+P413</f>
        <v>0</v>
      </c>
      <c r="Q274" s="145"/>
      <c r="R274" s="146">
        <f>R275+R287+R291+R302+R313+R321+R343+R374+R380+R390+R401+R404+R408+R413</f>
        <v>34.489722460000003</v>
      </c>
      <c r="S274" s="145"/>
      <c r="T274" s="147">
        <f>T275+T287+T291+T302+T313+T321+T343+T374+T380+T390+T401+T404+T408+T413</f>
        <v>26.905411539999999</v>
      </c>
      <c r="AR274" s="140" t="s">
        <v>86</v>
      </c>
      <c r="AT274" s="148" t="s">
        <v>73</v>
      </c>
      <c r="AU274" s="148" t="s">
        <v>74</v>
      </c>
      <c r="AY274" s="140" t="s">
        <v>182</v>
      </c>
      <c r="BK274" s="149">
        <f>BK275+BK287+BK291+BK302+BK313+BK321+BK343+BK374+BK380+BK390+BK401+BK404+BK408+BK413</f>
        <v>0</v>
      </c>
    </row>
    <row r="275" spans="2:65" s="11" customFormat="1" ht="22.95" customHeight="1">
      <c r="B275" s="139"/>
      <c r="D275" s="140" t="s">
        <v>73</v>
      </c>
      <c r="E275" s="150" t="s">
        <v>669</v>
      </c>
      <c r="F275" s="150" t="s">
        <v>670</v>
      </c>
      <c r="I275" s="142"/>
      <c r="J275" s="151">
        <f>BK275</f>
        <v>0</v>
      </c>
      <c r="L275" s="139"/>
      <c r="M275" s="144"/>
      <c r="N275" s="145"/>
      <c r="O275" s="145"/>
      <c r="P275" s="146">
        <f>SUM(P276:P286)</f>
        <v>0</v>
      </c>
      <c r="Q275" s="145"/>
      <c r="R275" s="146">
        <f>SUM(R276:R286)</f>
        <v>0.34059124000000007</v>
      </c>
      <c r="S275" s="145"/>
      <c r="T275" s="147">
        <f>SUM(T276:T286)</f>
        <v>0</v>
      </c>
      <c r="AR275" s="140" t="s">
        <v>86</v>
      </c>
      <c r="AT275" s="148" t="s">
        <v>73</v>
      </c>
      <c r="AU275" s="148" t="s">
        <v>81</v>
      </c>
      <c r="AY275" s="140" t="s">
        <v>182</v>
      </c>
      <c r="BK275" s="149">
        <f>SUM(BK276:BK286)</f>
        <v>0</v>
      </c>
    </row>
    <row r="276" spans="2:65" s="1" customFormat="1" ht="24" customHeight="1">
      <c r="B276" s="152"/>
      <c r="C276" s="153" t="s">
        <v>671</v>
      </c>
      <c r="D276" s="153" t="s">
        <v>184</v>
      </c>
      <c r="E276" s="154" t="s">
        <v>672</v>
      </c>
      <c r="F276" s="155" t="s">
        <v>673</v>
      </c>
      <c r="G276" s="156" t="s">
        <v>217</v>
      </c>
      <c r="H276" s="157">
        <v>43.524000000000001</v>
      </c>
      <c r="I276" s="158"/>
      <c r="J276" s="159">
        <f t="shared" ref="J276:J286" si="40">ROUND(I276*H276,2)</f>
        <v>0</v>
      </c>
      <c r="K276" s="155" t="s">
        <v>188</v>
      </c>
      <c r="L276" s="28"/>
      <c r="M276" s="160" t="s">
        <v>1</v>
      </c>
      <c r="N276" s="161" t="s">
        <v>40</v>
      </c>
      <c r="O276" s="51"/>
      <c r="P276" s="162">
        <f t="shared" ref="P276:P286" si="41">O276*H276</f>
        <v>0</v>
      </c>
      <c r="Q276" s="162">
        <v>0</v>
      </c>
      <c r="R276" s="162">
        <f t="shared" ref="R276:R286" si="42">Q276*H276</f>
        <v>0</v>
      </c>
      <c r="S276" s="162">
        <v>0</v>
      </c>
      <c r="T276" s="163">
        <f t="shared" ref="T276:T286" si="43">S276*H276</f>
        <v>0</v>
      </c>
      <c r="AR276" s="164" t="s">
        <v>248</v>
      </c>
      <c r="AT276" s="164" t="s">
        <v>184</v>
      </c>
      <c r="AU276" s="164" t="s">
        <v>86</v>
      </c>
      <c r="AY276" s="13" t="s">
        <v>182</v>
      </c>
      <c r="BE276" s="165">
        <f t="shared" ref="BE276:BE286" si="44">IF(N276="základná",J276,0)</f>
        <v>0</v>
      </c>
      <c r="BF276" s="165">
        <f t="shared" ref="BF276:BF286" si="45">IF(N276="znížená",J276,0)</f>
        <v>0</v>
      </c>
      <c r="BG276" s="165">
        <f t="shared" ref="BG276:BG286" si="46">IF(N276="zákl. prenesená",J276,0)</f>
        <v>0</v>
      </c>
      <c r="BH276" s="165">
        <f t="shared" ref="BH276:BH286" si="47">IF(N276="zníž. prenesená",J276,0)</f>
        <v>0</v>
      </c>
      <c r="BI276" s="165">
        <f t="shared" ref="BI276:BI286" si="48">IF(N276="nulová",J276,0)</f>
        <v>0</v>
      </c>
      <c r="BJ276" s="13" t="s">
        <v>86</v>
      </c>
      <c r="BK276" s="165">
        <f t="shared" ref="BK276:BK286" si="49">ROUND(I276*H276,2)</f>
        <v>0</v>
      </c>
      <c r="BL276" s="13" t="s">
        <v>248</v>
      </c>
      <c r="BM276" s="164" t="s">
        <v>674</v>
      </c>
    </row>
    <row r="277" spans="2:65" s="1" customFormat="1" ht="16.5" customHeight="1">
      <c r="B277" s="152"/>
      <c r="C277" s="166" t="s">
        <v>675</v>
      </c>
      <c r="D277" s="166" t="s">
        <v>280</v>
      </c>
      <c r="E277" s="167" t="s">
        <v>676</v>
      </c>
      <c r="F277" s="168" t="s">
        <v>677</v>
      </c>
      <c r="G277" s="169" t="s">
        <v>196</v>
      </c>
      <c r="H277" s="170">
        <v>1.2999999999999999E-2</v>
      </c>
      <c r="I277" s="171"/>
      <c r="J277" s="172">
        <f t="shared" si="40"/>
        <v>0</v>
      </c>
      <c r="K277" s="168" t="s">
        <v>188</v>
      </c>
      <c r="L277" s="173"/>
      <c r="M277" s="174" t="s">
        <v>1</v>
      </c>
      <c r="N277" s="175" t="s">
        <v>40</v>
      </c>
      <c r="O277" s="51"/>
      <c r="P277" s="162">
        <f t="shared" si="41"/>
        <v>0</v>
      </c>
      <c r="Q277" s="162">
        <v>1</v>
      </c>
      <c r="R277" s="162">
        <f t="shared" si="42"/>
        <v>1.2999999999999999E-2</v>
      </c>
      <c r="S277" s="162">
        <v>0</v>
      </c>
      <c r="T277" s="163">
        <f t="shared" si="43"/>
        <v>0</v>
      </c>
      <c r="AR277" s="164" t="s">
        <v>314</v>
      </c>
      <c r="AT277" s="164" t="s">
        <v>280</v>
      </c>
      <c r="AU277" s="164" t="s">
        <v>86</v>
      </c>
      <c r="AY277" s="13" t="s">
        <v>182</v>
      </c>
      <c r="BE277" s="165">
        <f t="shared" si="44"/>
        <v>0</v>
      </c>
      <c r="BF277" s="165">
        <f t="shared" si="45"/>
        <v>0</v>
      </c>
      <c r="BG277" s="165">
        <f t="shared" si="46"/>
        <v>0</v>
      </c>
      <c r="BH277" s="165">
        <f t="shared" si="47"/>
        <v>0</v>
      </c>
      <c r="BI277" s="165">
        <f t="shared" si="48"/>
        <v>0</v>
      </c>
      <c r="BJ277" s="13" t="s">
        <v>86</v>
      </c>
      <c r="BK277" s="165">
        <f t="shared" si="49"/>
        <v>0</v>
      </c>
      <c r="BL277" s="13" t="s">
        <v>248</v>
      </c>
      <c r="BM277" s="164" t="s">
        <v>678</v>
      </c>
    </row>
    <row r="278" spans="2:65" s="1" customFormat="1" ht="24" customHeight="1">
      <c r="B278" s="152"/>
      <c r="C278" s="153" t="s">
        <v>679</v>
      </c>
      <c r="D278" s="153" t="s">
        <v>184</v>
      </c>
      <c r="E278" s="154" t="s">
        <v>680</v>
      </c>
      <c r="F278" s="155" t="s">
        <v>681</v>
      </c>
      <c r="G278" s="156" t="s">
        <v>217</v>
      </c>
      <c r="H278" s="157">
        <v>5.0110000000000001</v>
      </c>
      <c r="I278" s="158"/>
      <c r="J278" s="159">
        <f t="shared" si="40"/>
        <v>0</v>
      </c>
      <c r="K278" s="155" t="s">
        <v>188</v>
      </c>
      <c r="L278" s="28"/>
      <c r="M278" s="160" t="s">
        <v>1</v>
      </c>
      <c r="N278" s="161" t="s">
        <v>40</v>
      </c>
      <c r="O278" s="51"/>
      <c r="P278" s="162">
        <f t="shared" si="41"/>
        <v>0</v>
      </c>
      <c r="Q278" s="162">
        <v>0</v>
      </c>
      <c r="R278" s="162">
        <f t="shared" si="42"/>
        <v>0</v>
      </c>
      <c r="S278" s="162">
        <v>0</v>
      </c>
      <c r="T278" s="163">
        <f t="shared" si="43"/>
        <v>0</v>
      </c>
      <c r="AR278" s="164" t="s">
        <v>248</v>
      </c>
      <c r="AT278" s="164" t="s">
        <v>184</v>
      </c>
      <c r="AU278" s="164" t="s">
        <v>86</v>
      </c>
      <c r="AY278" s="13" t="s">
        <v>182</v>
      </c>
      <c r="BE278" s="165">
        <f t="shared" si="44"/>
        <v>0</v>
      </c>
      <c r="BF278" s="165">
        <f t="shared" si="45"/>
        <v>0</v>
      </c>
      <c r="BG278" s="165">
        <f t="shared" si="46"/>
        <v>0</v>
      </c>
      <c r="BH278" s="165">
        <f t="shared" si="47"/>
        <v>0</v>
      </c>
      <c r="BI278" s="165">
        <f t="shared" si="48"/>
        <v>0</v>
      </c>
      <c r="BJ278" s="13" t="s">
        <v>86</v>
      </c>
      <c r="BK278" s="165">
        <f t="shared" si="49"/>
        <v>0</v>
      </c>
      <c r="BL278" s="13" t="s">
        <v>248</v>
      </c>
      <c r="BM278" s="164" t="s">
        <v>682</v>
      </c>
    </row>
    <row r="279" spans="2:65" s="1" customFormat="1" ht="16.5" customHeight="1">
      <c r="B279" s="152"/>
      <c r="C279" s="166" t="s">
        <v>683</v>
      </c>
      <c r="D279" s="166" t="s">
        <v>280</v>
      </c>
      <c r="E279" s="167" t="s">
        <v>676</v>
      </c>
      <c r="F279" s="168" t="s">
        <v>677</v>
      </c>
      <c r="G279" s="169" t="s">
        <v>196</v>
      </c>
      <c r="H279" s="170">
        <v>2E-3</v>
      </c>
      <c r="I279" s="171"/>
      <c r="J279" s="172">
        <f t="shared" si="40"/>
        <v>0</v>
      </c>
      <c r="K279" s="168" t="s">
        <v>188</v>
      </c>
      <c r="L279" s="173"/>
      <c r="M279" s="174" t="s">
        <v>1</v>
      </c>
      <c r="N279" s="175" t="s">
        <v>40</v>
      </c>
      <c r="O279" s="51"/>
      <c r="P279" s="162">
        <f t="shared" si="41"/>
        <v>0</v>
      </c>
      <c r="Q279" s="162">
        <v>1</v>
      </c>
      <c r="R279" s="162">
        <f t="shared" si="42"/>
        <v>2E-3</v>
      </c>
      <c r="S279" s="162">
        <v>0</v>
      </c>
      <c r="T279" s="163">
        <f t="shared" si="43"/>
        <v>0</v>
      </c>
      <c r="AR279" s="164" t="s">
        <v>314</v>
      </c>
      <c r="AT279" s="164" t="s">
        <v>280</v>
      </c>
      <c r="AU279" s="164" t="s">
        <v>86</v>
      </c>
      <c r="AY279" s="13" t="s">
        <v>182</v>
      </c>
      <c r="BE279" s="165">
        <f t="shared" si="44"/>
        <v>0</v>
      </c>
      <c r="BF279" s="165">
        <f t="shared" si="45"/>
        <v>0</v>
      </c>
      <c r="BG279" s="165">
        <f t="shared" si="46"/>
        <v>0</v>
      </c>
      <c r="BH279" s="165">
        <f t="shared" si="47"/>
        <v>0</v>
      </c>
      <c r="BI279" s="165">
        <f t="shared" si="48"/>
        <v>0</v>
      </c>
      <c r="BJ279" s="13" t="s">
        <v>86</v>
      </c>
      <c r="BK279" s="165">
        <f t="shared" si="49"/>
        <v>0</v>
      </c>
      <c r="BL279" s="13" t="s">
        <v>248</v>
      </c>
      <c r="BM279" s="164" t="s">
        <v>684</v>
      </c>
    </row>
    <row r="280" spans="2:65" s="1" customFormat="1" ht="24" customHeight="1">
      <c r="B280" s="152"/>
      <c r="C280" s="153" t="s">
        <v>685</v>
      </c>
      <c r="D280" s="153" t="s">
        <v>184</v>
      </c>
      <c r="E280" s="154" t="s">
        <v>686</v>
      </c>
      <c r="F280" s="155" t="s">
        <v>687</v>
      </c>
      <c r="G280" s="156" t="s">
        <v>217</v>
      </c>
      <c r="H280" s="157">
        <v>25.672999999999998</v>
      </c>
      <c r="I280" s="158"/>
      <c r="J280" s="159">
        <f t="shared" si="40"/>
        <v>0</v>
      </c>
      <c r="K280" s="155" t="s">
        <v>188</v>
      </c>
      <c r="L280" s="28"/>
      <c r="M280" s="160" t="s">
        <v>1</v>
      </c>
      <c r="N280" s="161" t="s">
        <v>40</v>
      </c>
      <c r="O280" s="51"/>
      <c r="P280" s="162">
        <f t="shared" si="41"/>
        <v>0</v>
      </c>
      <c r="Q280" s="162">
        <v>8.0000000000000007E-5</v>
      </c>
      <c r="R280" s="162">
        <f t="shared" si="42"/>
        <v>2.0538399999999999E-3</v>
      </c>
      <c r="S280" s="162">
        <v>0</v>
      </c>
      <c r="T280" s="163">
        <f t="shared" si="43"/>
        <v>0</v>
      </c>
      <c r="AR280" s="164" t="s">
        <v>248</v>
      </c>
      <c r="AT280" s="164" t="s">
        <v>184</v>
      </c>
      <c r="AU280" s="164" t="s">
        <v>86</v>
      </c>
      <c r="AY280" s="13" t="s">
        <v>182</v>
      </c>
      <c r="BE280" s="165">
        <f t="shared" si="44"/>
        <v>0</v>
      </c>
      <c r="BF280" s="165">
        <f t="shared" si="45"/>
        <v>0</v>
      </c>
      <c r="BG280" s="165">
        <f t="shared" si="46"/>
        <v>0</v>
      </c>
      <c r="BH280" s="165">
        <f t="shared" si="47"/>
        <v>0</v>
      </c>
      <c r="BI280" s="165">
        <f t="shared" si="48"/>
        <v>0</v>
      </c>
      <c r="BJ280" s="13" t="s">
        <v>86</v>
      </c>
      <c r="BK280" s="165">
        <f t="shared" si="49"/>
        <v>0</v>
      </c>
      <c r="BL280" s="13" t="s">
        <v>248</v>
      </c>
      <c r="BM280" s="164" t="s">
        <v>688</v>
      </c>
    </row>
    <row r="281" spans="2:65" s="1" customFormat="1" ht="24" customHeight="1">
      <c r="B281" s="152"/>
      <c r="C281" s="166" t="s">
        <v>689</v>
      </c>
      <c r="D281" s="166" t="s">
        <v>280</v>
      </c>
      <c r="E281" s="167" t="s">
        <v>690</v>
      </c>
      <c r="F281" s="168" t="s">
        <v>691</v>
      </c>
      <c r="G281" s="169" t="s">
        <v>217</v>
      </c>
      <c r="H281" s="170">
        <v>29.524000000000001</v>
      </c>
      <c r="I281" s="171"/>
      <c r="J281" s="172">
        <f t="shared" si="40"/>
        <v>0</v>
      </c>
      <c r="K281" s="168" t="s">
        <v>188</v>
      </c>
      <c r="L281" s="173"/>
      <c r="M281" s="174" t="s">
        <v>1</v>
      </c>
      <c r="N281" s="175" t="s">
        <v>40</v>
      </c>
      <c r="O281" s="51"/>
      <c r="P281" s="162">
        <f t="shared" si="41"/>
        <v>0</v>
      </c>
      <c r="Q281" s="162">
        <v>2E-3</v>
      </c>
      <c r="R281" s="162">
        <f t="shared" si="42"/>
        <v>5.9048000000000003E-2</v>
      </c>
      <c r="S281" s="162">
        <v>0</v>
      </c>
      <c r="T281" s="163">
        <f t="shared" si="43"/>
        <v>0</v>
      </c>
      <c r="AR281" s="164" t="s">
        <v>314</v>
      </c>
      <c r="AT281" s="164" t="s">
        <v>280</v>
      </c>
      <c r="AU281" s="164" t="s">
        <v>86</v>
      </c>
      <c r="AY281" s="13" t="s">
        <v>182</v>
      </c>
      <c r="BE281" s="165">
        <f t="shared" si="44"/>
        <v>0</v>
      </c>
      <c r="BF281" s="165">
        <f t="shared" si="45"/>
        <v>0</v>
      </c>
      <c r="BG281" s="165">
        <f t="shared" si="46"/>
        <v>0</v>
      </c>
      <c r="BH281" s="165">
        <f t="shared" si="47"/>
        <v>0</v>
      </c>
      <c r="BI281" s="165">
        <f t="shared" si="48"/>
        <v>0</v>
      </c>
      <c r="BJ281" s="13" t="s">
        <v>86</v>
      </c>
      <c r="BK281" s="165">
        <f t="shared" si="49"/>
        <v>0</v>
      </c>
      <c r="BL281" s="13" t="s">
        <v>248</v>
      </c>
      <c r="BM281" s="164" t="s">
        <v>692</v>
      </c>
    </row>
    <row r="282" spans="2:65" s="1" customFormat="1" ht="24" customHeight="1">
      <c r="B282" s="152"/>
      <c r="C282" s="153" t="s">
        <v>693</v>
      </c>
      <c r="D282" s="153" t="s">
        <v>184</v>
      </c>
      <c r="E282" s="154" t="s">
        <v>694</v>
      </c>
      <c r="F282" s="155" t="s">
        <v>695</v>
      </c>
      <c r="G282" s="156" t="s">
        <v>217</v>
      </c>
      <c r="H282" s="157">
        <v>43.524000000000001</v>
      </c>
      <c r="I282" s="158"/>
      <c r="J282" s="159">
        <f t="shared" si="40"/>
        <v>0</v>
      </c>
      <c r="K282" s="155" t="s">
        <v>188</v>
      </c>
      <c r="L282" s="28"/>
      <c r="M282" s="160" t="s">
        <v>1</v>
      </c>
      <c r="N282" s="161" t="s">
        <v>40</v>
      </c>
      <c r="O282" s="51"/>
      <c r="P282" s="162">
        <f t="shared" si="41"/>
        <v>0</v>
      </c>
      <c r="Q282" s="162">
        <v>5.4000000000000001E-4</v>
      </c>
      <c r="R282" s="162">
        <f t="shared" si="42"/>
        <v>2.350296E-2</v>
      </c>
      <c r="S282" s="162">
        <v>0</v>
      </c>
      <c r="T282" s="163">
        <f t="shared" si="43"/>
        <v>0</v>
      </c>
      <c r="AR282" s="164" t="s">
        <v>248</v>
      </c>
      <c r="AT282" s="164" t="s">
        <v>184</v>
      </c>
      <c r="AU282" s="164" t="s">
        <v>86</v>
      </c>
      <c r="AY282" s="13" t="s">
        <v>182</v>
      </c>
      <c r="BE282" s="165">
        <f t="shared" si="44"/>
        <v>0</v>
      </c>
      <c r="BF282" s="165">
        <f t="shared" si="45"/>
        <v>0</v>
      </c>
      <c r="BG282" s="165">
        <f t="shared" si="46"/>
        <v>0</v>
      </c>
      <c r="BH282" s="165">
        <f t="shared" si="47"/>
        <v>0</v>
      </c>
      <c r="BI282" s="165">
        <f t="shared" si="48"/>
        <v>0</v>
      </c>
      <c r="BJ282" s="13" t="s">
        <v>86</v>
      </c>
      <c r="BK282" s="165">
        <f t="shared" si="49"/>
        <v>0</v>
      </c>
      <c r="BL282" s="13" t="s">
        <v>248</v>
      </c>
      <c r="BM282" s="164" t="s">
        <v>696</v>
      </c>
    </row>
    <row r="283" spans="2:65" s="1" customFormat="1" ht="24" customHeight="1">
      <c r="B283" s="152"/>
      <c r="C283" s="166" t="s">
        <v>697</v>
      </c>
      <c r="D283" s="166" t="s">
        <v>280</v>
      </c>
      <c r="E283" s="167" t="s">
        <v>698</v>
      </c>
      <c r="F283" s="168" t="s">
        <v>699</v>
      </c>
      <c r="G283" s="169" t="s">
        <v>217</v>
      </c>
      <c r="H283" s="170">
        <v>50.052999999999997</v>
      </c>
      <c r="I283" s="171"/>
      <c r="J283" s="172">
        <f t="shared" si="40"/>
        <v>0</v>
      </c>
      <c r="K283" s="168" t="s">
        <v>188</v>
      </c>
      <c r="L283" s="173"/>
      <c r="M283" s="174" t="s">
        <v>1</v>
      </c>
      <c r="N283" s="175" t="s">
        <v>40</v>
      </c>
      <c r="O283" s="51"/>
      <c r="P283" s="162">
        <f t="shared" si="41"/>
        <v>0</v>
      </c>
      <c r="Q283" s="162">
        <v>4.2500000000000003E-3</v>
      </c>
      <c r="R283" s="162">
        <f t="shared" si="42"/>
        <v>0.21272525</v>
      </c>
      <c r="S283" s="162">
        <v>0</v>
      </c>
      <c r="T283" s="163">
        <f t="shared" si="43"/>
        <v>0</v>
      </c>
      <c r="AR283" s="164" t="s">
        <v>314</v>
      </c>
      <c r="AT283" s="164" t="s">
        <v>280</v>
      </c>
      <c r="AU283" s="164" t="s">
        <v>86</v>
      </c>
      <c r="AY283" s="13" t="s">
        <v>182</v>
      </c>
      <c r="BE283" s="165">
        <f t="shared" si="44"/>
        <v>0</v>
      </c>
      <c r="BF283" s="165">
        <f t="shared" si="45"/>
        <v>0</v>
      </c>
      <c r="BG283" s="165">
        <f t="shared" si="46"/>
        <v>0</v>
      </c>
      <c r="BH283" s="165">
        <f t="shared" si="47"/>
        <v>0</v>
      </c>
      <c r="BI283" s="165">
        <f t="shared" si="48"/>
        <v>0</v>
      </c>
      <c r="BJ283" s="13" t="s">
        <v>86</v>
      </c>
      <c r="BK283" s="165">
        <f t="shared" si="49"/>
        <v>0</v>
      </c>
      <c r="BL283" s="13" t="s">
        <v>248</v>
      </c>
      <c r="BM283" s="164" t="s">
        <v>700</v>
      </c>
    </row>
    <row r="284" spans="2:65" s="1" customFormat="1" ht="24" customHeight="1">
      <c r="B284" s="152"/>
      <c r="C284" s="153" t="s">
        <v>701</v>
      </c>
      <c r="D284" s="153" t="s">
        <v>184</v>
      </c>
      <c r="E284" s="154" t="s">
        <v>702</v>
      </c>
      <c r="F284" s="155" t="s">
        <v>703</v>
      </c>
      <c r="G284" s="156" t="s">
        <v>217</v>
      </c>
      <c r="H284" s="157">
        <v>5.0110000000000001</v>
      </c>
      <c r="I284" s="158"/>
      <c r="J284" s="159">
        <f t="shared" si="40"/>
        <v>0</v>
      </c>
      <c r="K284" s="155" t="s">
        <v>188</v>
      </c>
      <c r="L284" s="28"/>
      <c r="M284" s="160" t="s">
        <v>1</v>
      </c>
      <c r="N284" s="161" t="s">
        <v>40</v>
      </c>
      <c r="O284" s="51"/>
      <c r="P284" s="162">
        <f t="shared" si="41"/>
        <v>0</v>
      </c>
      <c r="Q284" s="162">
        <v>5.4000000000000001E-4</v>
      </c>
      <c r="R284" s="162">
        <f t="shared" si="42"/>
        <v>2.70594E-3</v>
      </c>
      <c r="S284" s="162">
        <v>0</v>
      </c>
      <c r="T284" s="163">
        <f t="shared" si="43"/>
        <v>0</v>
      </c>
      <c r="AR284" s="164" t="s">
        <v>248</v>
      </c>
      <c r="AT284" s="164" t="s">
        <v>184</v>
      </c>
      <c r="AU284" s="164" t="s">
        <v>86</v>
      </c>
      <c r="AY284" s="13" t="s">
        <v>182</v>
      </c>
      <c r="BE284" s="165">
        <f t="shared" si="44"/>
        <v>0</v>
      </c>
      <c r="BF284" s="165">
        <f t="shared" si="45"/>
        <v>0</v>
      </c>
      <c r="BG284" s="165">
        <f t="shared" si="46"/>
        <v>0</v>
      </c>
      <c r="BH284" s="165">
        <f t="shared" si="47"/>
        <v>0</v>
      </c>
      <c r="BI284" s="165">
        <f t="shared" si="48"/>
        <v>0</v>
      </c>
      <c r="BJ284" s="13" t="s">
        <v>86</v>
      </c>
      <c r="BK284" s="165">
        <f t="shared" si="49"/>
        <v>0</v>
      </c>
      <c r="BL284" s="13" t="s">
        <v>248</v>
      </c>
      <c r="BM284" s="164" t="s">
        <v>704</v>
      </c>
    </row>
    <row r="285" spans="2:65" s="1" customFormat="1" ht="24" customHeight="1">
      <c r="B285" s="152"/>
      <c r="C285" s="166" t="s">
        <v>705</v>
      </c>
      <c r="D285" s="166" t="s">
        <v>280</v>
      </c>
      <c r="E285" s="167" t="s">
        <v>698</v>
      </c>
      <c r="F285" s="168" t="s">
        <v>699</v>
      </c>
      <c r="G285" s="169" t="s">
        <v>217</v>
      </c>
      <c r="H285" s="170">
        <v>6.0129999999999999</v>
      </c>
      <c r="I285" s="171"/>
      <c r="J285" s="172">
        <f t="shared" si="40"/>
        <v>0</v>
      </c>
      <c r="K285" s="168" t="s">
        <v>188</v>
      </c>
      <c r="L285" s="173"/>
      <c r="M285" s="174" t="s">
        <v>1</v>
      </c>
      <c r="N285" s="175" t="s">
        <v>40</v>
      </c>
      <c r="O285" s="51"/>
      <c r="P285" s="162">
        <f t="shared" si="41"/>
        <v>0</v>
      </c>
      <c r="Q285" s="162">
        <v>4.2500000000000003E-3</v>
      </c>
      <c r="R285" s="162">
        <f t="shared" si="42"/>
        <v>2.5555250000000002E-2</v>
      </c>
      <c r="S285" s="162">
        <v>0</v>
      </c>
      <c r="T285" s="163">
        <f t="shared" si="43"/>
        <v>0</v>
      </c>
      <c r="AR285" s="164" t="s">
        <v>314</v>
      </c>
      <c r="AT285" s="164" t="s">
        <v>280</v>
      </c>
      <c r="AU285" s="164" t="s">
        <v>86</v>
      </c>
      <c r="AY285" s="13" t="s">
        <v>182</v>
      </c>
      <c r="BE285" s="165">
        <f t="shared" si="44"/>
        <v>0</v>
      </c>
      <c r="BF285" s="165">
        <f t="shared" si="45"/>
        <v>0</v>
      </c>
      <c r="BG285" s="165">
        <f t="shared" si="46"/>
        <v>0</v>
      </c>
      <c r="BH285" s="165">
        <f t="shared" si="47"/>
        <v>0</v>
      </c>
      <c r="BI285" s="165">
        <f t="shared" si="48"/>
        <v>0</v>
      </c>
      <c r="BJ285" s="13" t="s">
        <v>86</v>
      </c>
      <c r="BK285" s="165">
        <f t="shared" si="49"/>
        <v>0</v>
      </c>
      <c r="BL285" s="13" t="s">
        <v>248</v>
      </c>
      <c r="BM285" s="164" t="s">
        <v>706</v>
      </c>
    </row>
    <row r="286" spans="2:65" s="1" customFormat="1" ht="24" customHeight="1">
      <c r="B286" s="152"/>
      <c r="C286" s="153" t="s">
        <v>707</v>
      </c>
      <c r="D286" s="153" t="s">
        <v>184</v>
      </c>
      <c r="E286" s="154" t="s">
        <v>708</v>
      </c>
      <c r="F286" s="155" t="s">
        <v>709</v>
      </c>
      <c r="G286" s="156" t="s">
        <v>196</v>
      </c>
      <c r="H286" s="157">
        <v>0.34100000000000003</v>
      </c>
      <c r="I286" s="158"/>
      <c r="J286" s="159">
        <f t="shared" si="40"/>
        <v>0</v>
      </c>
      <c r="K286" s="155" t="s">
        <v>188</v>
      </c>
      <c r="L286" s="28"/>
      <c r="M286" s="160" t="s">
        <v>1</v>
      </c>
      <c r="N286" s="161" t="s">
        <v>40</v>
      </c>
      <c r="O286" s="51"/>
      <c r="P286" s="162">
        <f t="shared" si="41"/>
        <v>0</v>
      </c>
      <c r="Q286" s="162">
        <v>0</v>
      </c>
      <c r="R286" s="162">
        <f t="shared" si="42"/>
        <v>0</v>
      </c>
      <c r="S286" s="162">
        <v>0</v>
      </c>
      <c r="T286" s="163">
        <f t="shared" si="43"/>
        <v>0</v>
      </c>
      <c r="AR286" s="164" t="s">
        <v>248</v>
      </c>
      <c r="AT286" s="164" t="s">
        <v>184</v>
      </c>
      <c r="AU286" s="164" t="s">
        <v>86</v>
      </c>
      <c r="AY286" s="13" t="s">
        <v>182</v>
      </c>
      <c r="BE286" s="165">
        <f t="shared" si="44"/>
        <v>0</v>
      </c>
      <c r="BF286" s="165">
        <f t="shared" si="45"/>
        <v>0</v>
      </c>
      <c r="BG286" s="165">
        <f t="shared" si="46"/>
        <v>0</v>
      </c>
      <c r="BH286" s="165">
        <f t="shared" si="47"/>
        <v>0</v>
      </c>
      <c r="BI286" s="165">
        <f t="shared" si="48"/>
        <v>0</v>
      </c>
      <c r="BJ286" s="13" t="s">
        <v>86</v>
      </c>
      <c r="BK286" s="165">
        <f t="shared" si="49"/>
        <v>0</v>
      </c>
      <c r="BL286" s="13" t="s">
        <v>248</v>
      </c>
      <c r="BM286" s="164" t="s">
        <v>710</v>
      </c>
    </row>
    <row r="287" spans="2:65" s="11" customFormat="1" ht="22.95" customHeight="1">
      <c r="B287" s="139"/>
      <c r="D287" s="140" t="s">
        <v>73</v>
      </c>
      <c r="E287" s="150" t="s">
        <v>711</v>
      </c>
      <c r="F287" s="150" t="s">
        <v>712</v>
      </c>
      <c r="I287" s="142"/>
      <c r="J287" s="151">
        <f>BK287</f>
        <v>0</v>
      </c>
      <c r="L287" s="139"/>
      <c r="M287" s="144"/>
      <c r="N287" s="145"/>
      <c r="O287" s="145"/>
      <c r="P287" s="146">
        <f>SUM(P288:P290)</f>
        <v>0</v>
      </c>
      <c r="Q287" s="145"/>
      <c r="R287" s="146">
        <f>SUM(R288:R290)</f>
        <v>0.34111999999999998</v>
      </c>
      <c r="S287" s="145"/>
      <c r="T287" s="147">
        <f>SUM(T288:T290)</f>
        <v>0</v>
      </c>
      <c r="AR287" s="140" t="s">
        <v>86</v>
      </c>
      <c r="AT287" s="148" t="s">
        <v>73</v>
      </c>
      <c r="AU287" s="148" t="s">
        <v>81</v>
      </c>
      <c r="AY287" s="140" t="s">
        <v>182</v>
      </c>
      <c r="BK287" s="149">
        <f>SUM(BK288:BK290)</f>
        <v>0</v>
      </c>
    </row>
    <row r="288" spans="2:65" s="1" customFormat="1" ht="16.5" customHeight="1">
      <c r="B288" s="152"/>
      <c r="C288" s="153" t="s">
        <v>713</v>
      </c>
      <c r="D288" s="153" t="s">
        <v>184</v>
      </c>
      <c r="E288" s="154" t="s">
        <v>714</v>
      </c>
      <c r="F288" s="155" t="s">
        <v>715</v>
      </c>
      <c r="G288" s="156" t="s">
        <v>246</v>
      </c>
      <c r="H288" s="157">
        <v>16</v>
      </c>
      <c r="I288" s="158"/>
      <c r="J288" s="159">
        <f>ROUND(I288*H288,2)</f>
        <v>0</v>
      </c>
      <c r="K288" s="155" t="s">
        <v>188</v>
      </c>
      <c r="L288" s="28"/>
      <c r="M288" s="160" t="s">
        <v>1</v>
      </c>
      <c r="N288" s="161" t="s">
        <v>40</v>
      </c>
      <c r="O288" s="51"/>
      <c r="P288" s="162">
        <f>O288*H288</f>
        <v>0</v>
      </c>
      <c r="Q288" s="162">
        <v>0</v>
      </c>
      <c r="R288" s="162">
        <f>Q288*H288</f>
        <v>0</v>
      </c>
      <c r="S288" s="162">
        <v>0</v>
      </c>
      <c r="T288" s="163">
        <f>S288*H288</f>
        <v>0</v>
      </c>
      <c r="AR288" s="164" t="s">
        <v>248</v>
      </c>
      <c r="AT288" s="164" t="s">
        <v>184</v>
      </c>
      <c r="AU288" s="164" t="s">
        <v>86</v>
      </c>
      <c r="AY288" s="13" t="s">
        <v>182</v>
      </c>
      <c r="BE288" s="165">
        <f>IF(N288="základná",J288,0)</f>
        <v>0</v>
      </c>
      <c r="BF288" s="165">
        <f>IF(N288="znížená",J288,0)</f>
        <v>0</v>
      </c>
      <c r="BG288" s="165">
        <f>IF(N288="zákl. prenesená",J288,0)</f>
        <v>0</v>
      </c>
      <c r="BH288" s="165">
        <f>IF(N288="zníž. prenesená",J288,0)</f>
        <v>0</v>
      </c>
      <c r="BI288" s="165">
        <f>IF(N288="nulová",J288,0)</f>
        <v>0</v>
      </c>
      <c r="BJ288" s="13" t="s">
        <v>86</v>
      </c>
      <c r="BK288" s="165">
        <f>ROUND(I288*H288,2)</f>
        <v>0</v>
      </c>
      <c r="BL288" s="13" t="s">
        <v>248</v>
      </c>
      <c r="BM288" s="164" t="s">
        <v>716</v>
      </c>
    </row>
    <row r="289" spans="2:65" s="1" customFormat="1" ht="16.5" customHeight="1">
      <c r="B289" s="152"/>
      <c r="C289" s="166" t="s">
        <v>717</v>
      </c>
      <c r="D289" s="166" t="s">
        <v>280</v>
      </c>
      <c r="E289" s="167" t="s">
        <v>718</v>
      </c>
      <c r="F289" s="168" t="s">
        <v>719</v>
      </c>
      <c r="G289" s="169" t="s">
        <v>246</v>
      </c>
      <c r="H289" s="170">
        <v>16</v>
      </c>
      <c r="I289" s="171"/>
      <c r="J289" s="172">
        <f>ROUND(I289*H289,2)</f>
        <v>0</v>
      </c>
      <c r="K289" s="168" t="s">
        <v>188</v>
      </c>
      <c r="L289" s="173"/>
      <c r="M289" s="174" t="s">
        <v>1</v>
      </c>
      <c r="N289" s="175" t="s">
        <v>40</v>
      </c>
      <c r="O289" s="51"/>
      <c r="P289" s="162">
        <f>O289*H289</f>
        <v>0</v>
      </c>
      <c r="Q289" s="162">
        <v>2.1319999999999999E-2</v>
      </c>
      <c r="R289" s="162">
        <f>Q289*H289</f>
        <v>0.34111999999999998</v>
      </c>
      <c r="S289" s="162">
        <v>0</v>
      </c>
      <c r="T289" s="163">
        <f>S289*H289</f>
        <v>0</v>
      </c>
      <c r="AR289" s="164" t="s">
        <v>314</v>
      </c>
      <c r="AT289" s="164" t="s">
        <v>280</v>
      </c>
      <c r="AU289" s="164" t="s">
        <v>86</v>
      </c>
      <c r="AY289" s="13" t="s">
        <v>182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3" t="s">
        <v>86</v>
      </c>
      <c r="BK289" s="165">
        <f>ROUND(I289*H289,2)</f>
        <v>0</v>
      </c>
      <c r="BL289" s="13" t="s">
        <v>248</v>
      </c>
      <c r="BM289" s="164" t="s">
        <v>720</v>
      </c>
    </row>
    <row r="290" spans="2:65" s="1" customFormat="1" ht="24" customHeight="1">
      <c r="B290" s="152"/>
      <c r="C290" s="153" t="s">
        <v>721</v>
      </c>
      <c r="D290" s="153" t="s">
        <v>184</v>
      </c>
      <c r="E290" s="154" t="s">
        <v>722</v>
      </c>
      <c r="F290" s="155" t="s">
        <v>723</v>
      </c>
      <c r="G290" s="156" t="s">
        <v>196</v>
      </c>
      <c r="H290" s="157">
        <v>0.34100000000000003</v>
      </c>
      <c r="I290" s="158"/>
      <c r="J290" s="159">
        <f>ROUND(I290*H290,2)</f>
        <v>0</v>
      </c>
      <c r="K290" s="155" t="s">
        <v>188</v>
      </c>
      <c r="L290" s="28"/>
      <c r="M290" s="160" t="s">
        <v>1</v>
      </c>
      <c r="N290" s="161" t="s">
        <v>40</v>
      </c>
      <c r="O290" s="51"/>
      <c r="P290" s="162">
        <f>O290*H290</f>
        <v>0</v>
      </c>
      <c r="Q290" s="162">
        <v>0</v>
      </c>
      <c r="R290" s="162">
        <f>Q290*H290</f>
        <v>0</v>
      </c>
      <c r="S290" s="162">
        <v>0</v>
      </c>
      <c r="T290" s="163">
        <f>S290*H290</f>
        <v>0</v>
      </c>
      <c r="AR290" s="164" t="s">
        <v>248</v>
      </c>
      <c r="AT290" s="164" t="s">
        <v>184</v>
      </c>
      <c r="AU290" s="164" t="s">
        <v>86</v>
      </c>
      <c r="AY290" s="13" t="s">
        <v>182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3" t="s">
        <v>86</v>
      </c>
      <c r="BK290" s="165">
        <f>ROUND(I290*H290,2)</f>
        <v>0</v>
      </c>
      <c r="BL290" s="13" t="s">
        <v>248</v>
      </c>
      <c r="BM290" s="164" t="s">
        <v>724</v>
      </c>
    </row>
    <row r="291" spans="2:65" s="11" customFormat="1" ht="22.95" customHeight="1">
      <c r="B291" s="139"/>
      <c r="D291" s="140" t="s">
        <v>73</v>
      </c>
      <c r="E291" s="150" t="s">
        <v>725</v>
      </c>
      <c r="F291" s="150" t="s">
        <v>726</v>
      </c>
      <c r="I291" s="142"/>
      <c r="J291" s="151">
        <f>BK291</f>
        <v>0</v>
      </c>
      <c r="L291" s="139"/>
      <c r="M291" s="144"/>
      <c r="N291" s="145"/>
      <c r="O291" s="145"/>
      <c r="P291" s="146">
        <f>SUM(P292:P301)</f>
        <v>0</v>
      </c>
      <c r="Q291" s="145"/>
      <c r="R291" s="146">
        <f>SUM(R292:R301)</f>
        <v>0.57600000000000007</v>
      </c>
      <c r="S291" s="145"/>
      <c r="T291" s="147">
        <f>SUM(T292:T301)</f>
        <v>0.34621000000000002</v>
      </c>
      <c r="AR291" s="140" t="s">
        <v>86</v>
      </c>
      <c r="AT291" s="148" t="s">
        <v>73</v>
      </c>
      <c r="AU291" s="148" t="s">
        <v>81</v>
      </c>
      <c r="AY291" s="140" t="s">
        <v>182</v>
      </c>
      <c r="BK291" s="149">
        <f>SUM(BK292:BK301)</f>
        <v>0</v>
      </c>
    </row>
    <row r="292" spans="2:65" s="1" customFormat="1" ht="24" customHeight="1">
      <c r="B292" s="152"/>
      <c r="C292" s="153" t="s">
        <v>727</v>
      </c>
      <c r="D292" s="153" t="s">
        <v>184</v>
      </c>
      <c r="E292" s="154" t="s">
        <v>728</v>
      </c>
      <c r="F292" s="155" t="s">
        <v>729</v>
      </c>
      <c r="G292" s="156" t="s">
        <v>730</v>
      </c>
      <c r="H292" s="157">
        <v>6</v>
      </c>
      <c r="I292" s="158"/>
      <c r="J292" s="159">
        <f t="shared" ref="J292:J301" si="50">ROUND(I292*H292,2)</f>
        <v>0</v>
      </c>
      <c r="K292" s="155" t="s">
        <v>188</v>
      </c>
      <c r="L292" s="28"/>
      <c r="M292" s="160" t="s">
        <v>1</v>
      </c>
      <c r="N292" s="161" t="s">
        <v>40</v>
      </c>
      <c r="O292" s="51"/>
      <c r="P292" s="162">
        <f t="shared" ref="P292:P301" si="51">O292*H292</f>
        <v>0</v>
      </c>
      <c r="Q292" s="162">
        <v>9.6000000000000002E-2</v>
      </c>
      <c r="R292" s="162">
        <f t="shared" ref="R292:R301" si="52">Q292*H292</f>
        <v>0.57600000000000007</v>
      </c>
      <c r="S292" s="162">
        <v>1.933E-2</v>
      </c>
      <c r="T292" s="163">
        <f t="shared" ref="T292:T301" si="53">S292*H292</f>
        <v>0.11598</v>
      </c>
      <c r="AR292" s="164" t="s">
        <v>248</v>
      </c>
      <c r="AT292" s="164" t="s">
        <v>184</v>
      </c>
      <c r="AU292" s="164" t="s">
        <v>86</v>
      </c>
      <c r="AY292" s="13" t="s">
        <v>182</v>
      </c>
      <c r="BE292" s="165">
        <f t="shared" ref="BE292:BE301" si="54">IF(N292="základná",J292,0)</f>
        <v>0</v>
      </c>
      <c r="BF292" s="165">
        <f t="shared" ref="BF292:BF301" si="55">IF(N292="znížená",J292,0)</f>
        <v>0</v>
      </c>
      <c r="BG292" s="165">
        <f t="shared" ref="BG292:BG301" si="56">IF(N292="zákl. prenesená",J292,0)</f>
        <v>0</v>
      </c>
      <c r="BH292" s="165">
        <f t="shared" ref="BH292:BH301" si="57">IF(N292="zníž. prenesená",J292,0)</f>
        <v>0</v>
      </c>
      <c r="BI292" s="165">
        <f t="shared" ref="BI292:BI301" si="58">IF(N292="nulová",J292,0)</f>
        <v>0</v>
      </c>
      <c r="BJ292" s="13" t="s">
        <v>86</v>
      </c>
      <c r="BK292" s="165">
        <f t="shared" ref="BK292:BK301" si="59">ROUND(I292*H292,2)</f>
        <v>0</v>
      </c>
      <c r="BL292" s="13" t="s">
        <v>248</v>
      </c>
      <c r="BM292" s="164" t="s">
        <v>731</v>
      </c>
    </row>
    <row r="293" spans="2:65" s="1" customFormat="1" ht="24" customHeight="1">
      <c r="B293" s="152"/>
      <c r="C293" s="153" t="s">
        <v>732</v>
      </c>
      <c r="D293" s="153" t="s">
        <v>184</v>
      </c>
      <c r="E293" s="154" t="s">
        <v>733</v>
      </c>
      <c r="F293" s="155" t="s">
        <v>734</v>
      </c>
      <c r="G293" s="156" t="s">
        <v>730</v>
      </c>
      <c r="H293" s="157">
        <v>2</v>
      </c>
      <c r="I293" s="158"/>
      <c r="J293" s="159">
        <f t="shared" si="50"/>
        <v>0</v>
      </c>
      <c r="K293" s="155" t="s">
        <v>188</v>
      </c>
      <c r="L293" s="28"/>
      <c r="M293" s="160" t="s">
        <v>1</v>
      </c>
      <c r="N293" s="161" t="s">
        <v>40</v>
      </c>
      <c r="O293" s="51"/>
      <c r="P293" s="162">
        <f t="shared" si="51"/>
        <v>0</v>
      </c>
      <c r="Q293" s="162">
        <v>0</v>
      </c>
      <c r="R293" s="162">
        <f t="shared" si="52"/>
        <v>0</v>
      </c>
      <c r="S293" s="162">
        <v>1.72E-2</v>
      </c>
      <c r="T293" s="163">
        <f t="shared" si="53"/>
        <v>3.44E-2</v>
      </c>
      <c r="AR293" s="164" t="s">
        <v>248</v>
      </c>
      <c r="AT293" s="164" t="s">
        <v>184</v>
      </c>
      <c r="AU293" s="164" t="s">
        <v>86</v>
      </c>
      <c r="AY293" s="13" t="s">
        <v>182</v>
      </c>
      <c r="BE293" s="165">
        <f t="shared" si="54"/>
        <v>0</v>
      </c>
      <c r="BF293" s="165">
        <f t="shared" si="55"/>
        <v>0</v>
      </c>
      <c r="BG293" s="165">
        <f t="shared" si="56"/>
        <v>0</v>
      </c>
      <c r="BH293" s="165">
        <f t="shared" si="57"/>
        <v>0</v>
      </c>
      <c r="BI293" s="165">
        <f t="shared" si="58"/>
        <v>0</v>
      </c>
      <c r="BJ293" s="13" t="s">
        <v>86</v>
      </c>
      <c r="BK293" s="165">
        <f t="shared" si="59"/>
        <v>0</v>
      </c>
      <c r="BL293" s="13" t="s">
        <v>248</v>
      </c>
      <c r="BM293" s="164" t="s">
        <v>735</v>
      </c>
    </row>
    <row r="294" spans="2:65" s="1" customFormat="1" ht="24" customHeight="1">
      <c r="B294" s="152"/>
      <c r="C294" s="153" t="s">
        <v>736</v>
      </c>
      <c r="D294" s="153" t="s">
        <v>184</v>
      </c>
      <c r="E294" s="154" t="s">
        <v>737</v>
      </c>
      <c r="F294" s="155" t="s">
        <v>738</v>
      </c>
      <c r="G294" s="156" t="s">
        <v>730</v>
      </c>
      <c r="H294" s="157">
        <v>4</v>
      </c>
      <c r="I294" s="158"/>
      <c r="J294" s="159">
        <f t="shared" si="50"/>
        <v>0</v>
      </c>
      <c r="K294" s="155" t="s">
        <v>188</v>
      </c>
      <c r="L294" s="28"/>
      <c r="M294" s="160" t="s">
        <v>1</v>
      </c>
      <c r="N294" s="161" t="s">
        <v>40</v>
      </c>
      <c r="O294" s="51"/>
      <c r="P294" s="162">
        <f t="shared" si="51"/>
        <v>0</v>
      </c>
      <c r="Q294" s="162">
        <v>0</v>
      </c>
      <c r="R294" s="162">
        <f t="shared" si="52"/>
        <v>0</v>
      </c>
      <c r="S294" s="162">
        <v>1.9460000000000002E-2</v>
      </c>
      <c r="T294" s="163">
        <f t="shared" si="53"/>
        <v>7.7840000000000006E-2</v>
      </c>
      <c r="AR294" s="164" t="s">
        <v>248</v>
      </c>
      <c r="AT294" s="164" t="s">
        <v>184</v>
      </c>
      <c r="AU294" s="164" t="s">
        <v>86</v>
      </c>
      <c r="AY294" s="13" t="s">
        <v>182</v>
      </c>
      <c r="BE294" s="165">
        <f t="shared" si="54"/>
        <v>0</v>
      </c>
      <c r="BF294" s="165">
        <f t="shared" si="55"/>
        <v>0</v>
      </c>
      <c r="BG294" s="165">
        <f t="shared" si="56"/>
        <v>0</v>
      </c>
      <c r="BH294" s="165">
        <f t="shared" si="57"/>
        <v>0</v>
      </c>
      <c r="BI294" s="165">
        <f t="shared" si="58"/>
        <v>0</v>
      </c>
      <c r="BJ294" s="13" t="s">
        <v>86</v>
      </c>
      <c r="BK294" s="165">
        <f t="shared" si="59"/>
        <v>0</v>
      </c>
      <c r="BL294" s="13" t="s">
        <v>248</v>
      </c>
      <c r="BM294" s="164" t="s">
        <v>739</v>
      </c>
    </row>
    <row r="295" spans="2:65" s="1" customFormat="1" ht="16.5" customHeight="1">
      <c r="B295" s="152"/>
      <c r="C295" s="153" t="s">
        <v>740</v>
      </c>
      <c r="D295" s="153" t="s">
        <v>184</v>
      </c>
      <c r="E295" s="154" t="s">
        <v>741</v>
      </c>
      <c r="F295" s="155" t="s">
        <v>742</v>
      </c>
      <c r="G295" s="156" t="s">
        <v>730</v>
      </c>
      <c r="H295" s="157">
        <v>1</v>
      </c>
      <c r="I295" s="158"/>
      <c r="J295" s="159">
        <f t="shared" si="50"/>
        <v>0</v>
      </c>
      <c r="K295" s="155" t="s">
        <v>188</v>
      </c>
      <c r="L295" s="28"/>
      <c r="M295" s="160" t="s">
        <v>1</v>
      </c>
      <c r="N295" s="161" t="s">
        <v>40</v>
      </c>
      <c r="O295" s="51"/>
      <c r="P295" s="162">
        <f t="shared" si="51"/>
        <v>0</v>
      </c>
      <c r="Q295" s="162">
        <v>0</v>
      </c>
      <c r="R295" s="162">
        <f t="shared" si="52"/>
        <v>0</v>
      </c>
      <c r="S295" s="162">
        <v>9.5100000000000004E-2</v>
      </c>
      <c r="T295" s="163">
        <f t="shared" si="53"/>
        <v>9.5100000000000004E-2</v>
      </c>
      <c r="AR295" s="164" t="s">
        <v>248</v>
      </c>
      <c r="AT295" s="164" t="s">
        <v>184</v>
      </c>
      <c r="AU295" s="164" t="s">
        <v>86</v>
      </c>
      <c r="AY295" s="13" t="s">
        <v>182</v>
      </c>
      <c r="BE295" s="165">
        <f t="shared" si="54"/>
        <v>0</v>
      </c>
      <c r="BF295" s="165">
        <f t="shared" si="55"/>
        <v>0</v>
      </c>
      <c r="BG295" s="165">
        <f t="shared" si="56"/>
        <v>0</v>
      </c>
      <c r="BH295" s="165">
        <f t="shared" si="57"/>
        <v>0</v>
      </c>
      <c r="BI295" s="165">
        <f t="shared" si="58"/>
        <v>0</v>
      </c>
      <c r="BJ295" s="13" t="s">
        <v>86</v>
      </c>
      <c r="BK295" s="165">
        <f t="shared" si="59"/>
        <v>0</v>
      </c>
      <c r="BL295" s="13" t="s">
        <v>248</v>
      </c>
      <c r="BM295" s="164" t="s">
        <v>743</v>
      </c>
    </row>
    <row r="296" spans="2:65" s="1" customFormat="1" ht="16.5" customHeight="1">
      <c r="B296" s="152"/>
      <c r="C296" s="153" t="s">
        <v>744</v>
      </c>
      <c r="D296" s="153" t="s">
        <v>184</v>
      </c>
      <c r="E296" s="154" t="s">
        <v>745</v>
      </c>
      <c r="F296" s="155" t="s">
        <v>746</v>
      </c>
      <c r="G296" s="156" t="s">
        <v>246</v>
      </c>
      <c r="H296" s="157">
        <v>8</v>
      </c>
      <c r="I296" s="158"/>
      <c r="J296" s="159">
        <f t="shared" si="50"/>
        <v>0</v>
      </c>
      <c r="K296" s="155" t="s">
        <v>188</v>
      </c>
      <c r="L296" s="28"/>
      <c r="M296" s="160" t="s">
        <v>1</v>
      </c>
      <c r="N296" s="161" t="s">
        <v>40</v>
      </c>
      <c r="O296" s="51"/>
      <c r="P296" s="162">
        <f t="shared" si="51"/>
        <v>0</v>
      </c>
      <c r="Q296" s="162">
        <v>0</v>
      </c>
      <c r="R296" s="162">
        <f t="shared" si="52"/>
        <v>0</v>
      </c>
      <c r="S296" s="162">
        <v>4.8999999999999998E-4</v>
      </c>
      <c r="T296" s="163">
        <f t="shared" si="53"/>
        <v>3.9199999999999999E-3</v>
      </c>
      <c r="AR296" s="164" t="s">
        <v>248</v>
      </c>
      <c r="AT296" s="164" t="s">
        <v>184</v>
      </c>
      <c r="AU296" s="164" t="s">
        <v>86</v>
      </c>
      <c r="AY296" s="13" t="s">
        <v>182</v>
      </c>
      <c r="BE296" s="165">
        <f t="shared" si="54"/>
        <v>0</v>
      </c>
      <c r="BF296" s="165">
        <f t="shared" si="55"/>
        <v>0</v>
      </c>
      <c r="BG296" s="165">
        <f t="shared" si="56"/>
        <v>0</v>
      </c>
      <c r="BH296" s="165">
        <f t="shared" si="57"/>
        <v>0</v>
      </c>
      <c r="BI296" s="165">
        <f t="shared" si="58"/>
        <v>0</v>
      </c>
      <c r="BJ296" s="13" t="s">
        <v>86</v>
      </c>
      <c r="BK296" s="165">
        <f t="shared" si="59"/>
        <v>0</v>
      </c>
      <c r="BL296" s="13" t="s">
        <v>248</v>
      </c>
      <c r="BM296" s="164" t="s">
        <v>747</v>
      </c>
    </row>
    <row r="297" spans="2:65" s="1" customFormat="1" ht="24" customHeight="1">
      <c r="B297" s="152"/>
      <c r="C297" s="153" t="s">
        <v>748</v>
      </c>
      <c r="D297" s="153" t="s">
        <v>184</v>
      </c>
      <c r="E297" s="154" t="s">
        <v>749</v>
      </c>
      <c r="F297" s="155" t="s">
        <v>750</v>
      </c>
      <c r="G297" s="156" t="s">
        <v>730</v>
      </c>
      <c r="H297" s="157">
        <v>4</v>
      </c>
      <c r="I297" s="158"/>
      <c r="J297" s="159">
        <f t="shared" si="50"/>
        <v>0</v>
      </c>
      <c r="K297" s="155" t="s">
        <v>188</v>
      </c>
      <c r="L297" s="28"/>
      <c r="M297" s="160" t="s">
        <v>1</v>
      </c>
      <c r="N297" s="161" t="s">
        <v>40</v>
      </c>
      <c r="O297" s="51"/>
      <c r="P297" s="162">
        <f t="shared" si="51"/>
        <v>0</v>
      </c>
      <c r="Q297" s="162">
        <v>0</v>
      </c>
      <c r="R297" s="162">
        <f t="shared" si="52"/>
        <v>0</v>
      </c>
      <c r="S297" s="162">
        <v>2.5999999999999999E-3</v>
      </c>
      <c r="T297" s="163">
        <f t="shared" si="53"/>
        <v>1.04E-2</v>
      </c>
      <c r="AR297" s="164" t="s">
        <v>248</v>
      </c>
      <c r="AT297" s="164" t="s">
        <v>184</v>
      </c>
      <c r="AU297" s="164" t="s">
        <v>86</v>
      </c>
      <c r="AY297" s="13" t="s">
        <v>182</v>
      </c>
      <c r="BE297" s="165">
        <f t="shared" si="54"/>
        <v>0</v>
      </c>
      <c r="BF297" s="165">
        <f t="shared" si="55"/>
        <v>0</v>
      </c>
      <c r="BG297" s="165">
        <f t="shared" si="56"/>
        <v>0</v>
      </c>
      <c r="BH297" s="165">
        <f t="shared" si="57"/>
        <v>0</v>
      </c>
      <c r="BI297" s="165">
        <f t="shared" si="58"/>
        <v>0</v>
      </c>
      <c r="BJ297" s="13" t="s">
        <v>86</v>
      </c>
      <c r="BK297" s="165">
        <f t="shared" si="59"/>
        <v>0</v>
      </c>
      <c r="BL297" s="13" t="s">
        <v>248</v>
      </c>
      <c r="BM297" s="164" t="s">
        <v>751</v>
      </c>
    </row>
    <row r="298" spans="2:65" s="1" customFormat="1" ht="24" customHeight="1">
      <c r="B298" s="152"/>
      <c r="C298" s="153" t="s">
        <v>752</v>
      </c>
      <c r="D298" s="153" t="s">
        <v>184</v>
      </c>
      <c r="E298" s="154" t="s">
        <v>753</v>
      </c>
      <c r="F298" s="155" t="s">
        <v>754</v>
      </c>
      <c r="G298" s="156" t="s">
        <v>246</v>
      </c>
      <c r="H298" s="157">
        <v>1</v>
      </c>
      <c r="I298" s="158"/>
      <c r="J298" s="159">
        <f t="shared" si="50"/>
        <v>0</v>
      </c>
      <c r="K298" s="155" t="s">
        <v>188</v>
      </c>
      <c r="L298" s="28"/>
      <c r="M298" s="160" t="s">
        <v>1</v>
      </c>
      <c r="N298" s="161" t="s">
        <v>40</v>
      </c>
      <c r="O298" s="51"/>
      <c r="P298" s="162">
        <f t="shared" si="51"/>
        <v>0</v>
      </c>
      <c r="Q298" s="162">
        <v>0</v>
      </c>
      <c r="R298" s="162">
        <f t="shared" si="52"/>
        <v>0</v>
      </c>
      <c r="S298" s="162">
        <v>2.2499999999999998E-3</v>
      </c>
      <c r="T298" s="163">
        <f t="shared" si="53"/>
        <v>2.2499999999999998E-3</v>
      </c>
      <c r="AR298" s="164" t="s">
        <v>248</v>
      </c>
      <c r="AT298" s="164" t="s">
        <v>184</v>
      </c>
      <c r="AU298" s="164" t="s">
        <v>86</v>
      </c>
      <c r="AY298" s="13" t="s">
        <v>182</v>
      </c>
      <c r="BE298" s="165">
        <f t="shared" si="54"/>
        <v>0</v>
      </c>
      <c r="BF298" s="165">
        <f t="shared" si="55"/>
        <v>0</v>
      </c>
      <c r="BG298" s="165">
        <f t="shared" si="56"/>
        <v>0</v>
      </c>
      <c r="BH298" s="165">
        <f t="shared" si="57"/>
        <v>0</v>
      </c>
      <c r="BI298" s="165">
        <f t="shared" si="58"/>
        <v>0</v>
      </c>
      <c r="BJ298" s="13" t="s">
        <v>86</v>
      </c>
      <c r="BK298" s="165">
        <f t="shared" si="59"/>
        <v>0</v>
      </c>
      <c r="BL298" s="13" t="s">
        <v>248</v>
      </c>
      <c r="BM298" s="164" t="s">
        <v>755</v>
      </c>
    </row>
    <row r="299" spans="2:65" s="1" customFormat="1" ht="36" customHeight="1">
      <c r="B299" s="152"/>
      <c r="C299" s="153" t="s">
        <v>756</v>
      </c>
      <c r="D299" s="153" t="s">
        <v>184</v>
      </c>
      <c r="E299" s="154" t="s">
        <v>757</v>
      </c>
      <c r="F299" s="155" t="s">
        <v>758</v>
      </c>
      <c r="G299" s="156" t="s">
        <v>246</v>
      </c>
      <c r="H299" s="157">
        <v>6</v>
      </c>
      <c r="I299" s="158"/>
      <c r="J299" s="159">
        <f t="shared" si="50"/>
        <v>0</v>
      </c>
      <c r="K299" s="155" t="s">
        <v>188</v>
      </c>
      <c r="L299" s="28"/>
      <c r="M299" s="160" t="s">
        <v>1</v>
      </c>
      <c r="N299" s="161" t="s">
        <v>40</v>
      </c>
      <c r="O299" s="51"/>
      <c r="P299" s="162">
        <f t="shared" si="51"/>
        <v>0</v>
      </c>
      <c r="Q299" s="162">
        <v>0</v>
      </c>
      <c r="R299" s="162">
        <f t="shared" si="52"/>
        <v>0</v>
      </c>
      <c r="S299" s="162">
        <v>8.4999999999999995E-4</v>
      </c>
      <c r="T299" s="163">
        <f t="shared" si="53"/>
        <v>5.0999999999999995E-3</v>
      </c>
      <c r="AR299" s="164" t="s">
        <v>248</v>
      </c>
      <c r="AT299" s="164" t="s">
        <v>184</v>
      </c>
      <c r="AU299" s="164" t="s">
        <v>86</v>
      </c>
      <c r="AY299" s="13" t="s">
        <v>182</v>
      </c>
      <c r="BE299" s="165">
        <f t="shared" si="54"/>
        <v>0</v>
      </c>
      <c r="BF299" s="165">
        <f t="shared" si="55"/>
        <v>0</v>
      </c>
      <c r="BG299" s="165">
        <f t="shared" si="56"/>
        <v>0</v>
      </c>
      <c r="BH299" s="165">
        <f t="shared" si="57"/>
        <v>0</v>
      </c>
      <c r="BI299" s="165">
        <f t="shared" si="58"/>
        <v>0</v>
      </c>
      <c r="BJ299" s="13" t="s">
        <v>86</v>
      </c>
      <c r="BK299" s="165">
        <f t="shared" si="59"/>
        <v>0</v>
      </c>
      <c r="BL299" s="13" t="s">
        <v>248</v>
      </c>
      <c r="BM299" s="164" t="s">
        <v>759</v>
      </c>
    </row>
    <row r="300" spans="2:65" s="1" customFormat="1" ht="24" customHeight="1">
      <c r="B300" s="152"/>
      <c r="C300" s="153" t="s">
        <v>760</v>
      </c>
      <c r="D300" s="153" t="s">
        <v>184</v>
      </c>
      <c r="E300" s="154" t="s">
        <v>761</v>
      </c>
      <c r="F300" s="155" t="s">
        <v>762</v>
      </c>
      <c r="G300" s="156" t="s">
        <v>246</v>
      </c>
      <c r="H300" s="157">
        <v>1</v>
      </c>
      <c r="I300" s="158"/>
      <c r="J300" s="159">
        <f t="shared" si="50"/>
        <v>0</v>
      </c>
      <c r="K300" s="155" t="s">
        <v>188</v>
      </c>
      <c r="L300" s="28"/>
      <c r="M300" s="160" t="s">
        <v>1</v>
      </c>
      <c r="N300" s="161" t="s">
        <v>40</v>
      </c>
      <c r="O300" s="51"/>
      <c r="P300" s="162">
        <f t="shared" si="51"/>
        <v>0</v>
      </c>
      <c r="Q300" s="162">
        <v>0</v>
      </c>
      <c r="R300" s="162">
        <f t="shared" si="52"/>
        <v>0</v>
      </c>
      <c r="S300" s="162">
        <v>1.2199999999999999E-3</v>
      </c>
      <c r="T300" s="163">
        <f t="shared" si="53"/>
        <v>1.2199999999999999E-3</v>
      </c>
      <c r="AR300" s="164" t="s">
        <v>248</v>
      </c>
      <c r="AT300" s="164" t="s">
        <v>184</v>
      </c>
      <c r="AU300" s="164" t="s">
        <v>86</v>
      </c>
      <c r="AY300" s="13" t="s">
        <v>182</v>
      </c>
      <c r="BE300" s="165">
        <f t="shared" si="54"/>
        <v>0</v>
      </c>
      <c r="BF300" s="165">
        <f t="shared" si="55"/>
        <v>0</v>
      </c>
      <c r="BG300" s="165">
        <f t="shared" si="56"/>
        <v>0</v>
      </c>
      <c r="BH300" s="165">
        <f t="shared" si="57"/>
        <v>0</v>
      </c>
      <c r="BI300" s="165">
        <f t="shared" si="58"/>
        <v>0</v>
      </c>
      <c r="BJ300" s="13" t="s">
        <v>86</v>
      </c>
      <c r="BK300" s="165">
        <f t="shared" si="59"/>
        <v>0</v>
      </c>
      <c r="BL300" s="13" t="s">
        <v>248</v>
      </c>
      <c r="BM300" s="164" t="s">
        <v>763</v>
      </c>
    </row>
    <row r="301" spans="2:65" s="1" customFormat="1" ht="24" customHeight="1">
      <c r="B301" s="152"/>
      <c r="C301" s="153" t="s">
        <v>764</v>
      </c>
      <c r="D301" s="153" t="s">
        <v>184</v>
      </c>
      <c r="E301" s="154" t="s">
        <v>765</v>
      </c>
      <c r="F301" s="155" t="s">
        <v>766</v>
      </c>
      <c r="G301" s="156" t="s">
        <v>196</v>
      </c>
      <c r="H301" s="157">
        <v>0.57599999999999996</v>
      </c>
      <c r="I301" s="158"/>
      <c r="J301" s="159">
        <f t="shared" si="50"/>
        <v>0</v>
      </c>
      <c r="K301" s="155" t="s">
        <v>188</v>
      </c>
      <c r="L301" s="28"/>
      <c r="M301" s="160" t="s">
        <v>1</v>
      </c>
      <c r="N301" s="161" t="s">
        <v>40</v>
      </c>
      <c r="O301" s="51"/>
      <c r="P301" s="162">
        <f t="shared" si="51"/>
        <v>0</v>
      </c>
      <c r="Q301" s="162">
        <v>0</v>
      </c>
      <c r="R301" s="162">
        <f t="shared" si="52"/>
        <v>0</v>
      </c>
      <c r="S301" s="162">
        <v>0</v>
      </c>
      <c r="T301" s="163">
        <f t="shared" si="53"/>
        <v>0</v>
      </c>
      <c r="AR301" s="164" t="s">
        <v>248</v>
      </c>
      <c r="AT301" s="164" t="s">
        <v>184</v>
      </c>
      <c r="AU301" s="164" t="s">
        <v>86</v>
      </c>
      <c r="AY301" s="13" t="s">
        <v>182</v>
      </c>
      <c r="BE301" s="165">
        <f t="shared" si="54"/>
        <v>0</v>
      </c>
      <c r="BF301" s="165">
        <f t="shared" si="55"/>
        <v>0</v>
      </c>
      <c r="BG301" s="165">
        <f t="shared" si="56"/>
        <v>0</v>
      </c>
      <c r="BH301" s="165">
        <f t="shared" si="57"/>
        <v>0</v>
      </c>
      <c r="BI301" s="165">
        <f t="shared" si="58"/>
        <v>0</v>
      </c>
      <c r="BJ301" s="13" t="s">
        <v>86</v>
      </c>
      <c r="BK301" s="165">
        <f t="shared" si="59"/>
        <v>0</v>
      </c>
      <c r="BL301" s="13" t="s">
        <v>248</v>
      </c>
      <c r="BM301" s="164" t="s">
        <v>767</v>
      </c>
    </row>
    <row r="302" spans="2:65" s="11" customFormat="1" ht="22.95" customHeight="1">
      <c r="B302" s="139"/>
      <c r="D302" s="140" t="s">
        <v>73</v>
      </c>
      <c r="E302" s="150" t="s">
        <v>768</v>
      </c>
      <c r="F302" s="150" t="s">
        <v>769</v>
      </c>
      <c r="I302" s="142"/>
      <c r="J302" s="151">
        <f>BK302</f>
        <v>0</v>
      </c>
      <c r="L302" s="139"/>
      <c r="M302" s="144"/>
      <c r="N302" s="145"/>
      <c r="O302" s="145"/>
      <c r="P302" s="146">
        <f>SUM(P303:P312)</f>
        <v>0</v>
      </c>
      <c r="Q302" s="145"/>
      <c r="R302" s="146">
        <f>SUM(R303:R312)</f>
        <v>8.7163944000000004</v>
      </c>
      <c r="S302" s="145"/>
      <c r="T302" s="147">
        <f>SUM(T303:T312)</f>
        <v>7.7119999999999997</v>
      </c>
      <c r="AR302" s="140" t="s">
        <v>86</v>
      </c>
      <c r="AT302" s="148" t="s">
        <v>73</v>
      </c>
      <c r="AU302" s="148" t="s">
        <v>81</v>
      </c>
      <c r="AY302" s="140" t="s">
        <v>182</v>
      </c>
      <c r="BK302" s="149">
        <f>SUM(BK303:BK312)</f>
        <v>0</v>
      </c>
    </row>
    <row r="303" spans="2:65" s="1" customFormat="1" ht="24" customHeight="1">
      <c r="B303" s="152"/>
      <c r="C303" s="153" t="s">
        <v>770</v>
      </c>
      <c r="D303" s="153" t="s">
        <v>184</v>
      </c>
      <c r="E303" s="154" t="s">
        <v>771</v>
      </c>
      <c r="F303" s="155" t="s">
        <v>772</v>
      </c>
      <c r="G303" s="156" t="s">
        <v>217</v>
      </c>
      <c r="H303" s="157">
        <v>482</v>
      </c>
      <c r="I303" s="158"/>
      <c r="J303" s="159">
        <f t="shared" ref="J303:J312" si="60">ROUND(I303*H303,2)</f>
        <v>0</v>
      </c>
      <c r="K303" s="155" t="s">
        <v>188</v>
      </c>
      <c r="L303" s="28"/>
      <c r="M303" s="160" t="s">
        <v>1</v>
      </c>
      <c r="N303" s="161" t="s">
        <v>40</v>
      </c>
      <c r="O303" s="51"/>
      <c r="P303" s="162">
        <f t="shared" ref="P303:P312" si="61">O303*H303</f>
        <v>0</v>
      </c>
      <c r="Q303" s="162">
        <v>0</v>
      </c>
      <c r="R303" s="162">
        <f t="shared" ref="R303:R312" si="62">Q303*H303</f>
        <v>0</v>
      </c>
      <c r="S303" s="162">
        <v>0</v>
      </c>
      <c r="T303" s="163">
        <f t="shared" ref="T303:T312" si="63">S303*H303</f>
        <v>0</v>
      </c>
      <c r="AR303" s="164" t="s">
        <v>248</v>
      </c>
      <c r="AT303" s="164" t="s">
        <v>184</v>
      </c>
      <c r="AU303" s="164" t="s">
        <v>86</v>
      </c>
      <c r="AY303" s="13" t="s">
        <v>182</v>
      </c>
      <c r="BE303" s="165">
        <f t="shared" ref="BE303:BE312" si="64">IF(N303="základná",J303,0)</f>
        <v>0</v>
      </c>
      <c r="BF303" s="165">
        <f t="shared" ref="BF303:BF312" si="65">IF(N303="znížená",J303,0)</f>
        <v>0</v>
      </c>
      <c r="BG303" s="165">
        <f t="shared" ref="BG303:BG312" si="66">IF(N303="zákl. prenesená",J303,0)</f>
        <v>0</v>
      </c>
      <c r="BH303" s="165">
        <f t="shared" ref="BH303:BH312" si="67">IF(N303="zníž. prenesená",J303,0)</f>
        <v>0</v>
      </c>
      <c r="BI303" s="165">
        <f t="shared" ref="BI303:BI312" si="68">IF(N303="nulová",J303,0)</f>
        <v>0</v>
      </c>
      <c r="BJ303" s="13" t="s">
        <v>86</v>
      </c>
      <c r="BK303" s="165">
        <f t="shared" ref="BK303:BK312" si="69">ROUND(I303*H303,2)</f>
        <v>0</v>
      </c>
      <c r="BL303" s="13" t="s">
        <v>248</v>
      </c>
      <c r="BM303" s="164" t="s">
        <v>773</v>
      </c>
    </row>
    <row r="304" spans="2:65" s="1" customFormat="1" ht="16.5" customHeight="1">
      <c r="B304" s="152"/>
      <c r="C304" s="166" t="s">
        <v>774</v>
      </c>
      <c r="D304" s="166" t="s">
        <v>280</v>
      </c>
      <c r="E304" s="167" t="s">
        <v>775</v>
      </c>
      <c r="F304" s="168" t="s">
        <v>776</v>
      </c>
      <c r="G304" s="169" t="s">
        <v>187</v>
      </c>
      <c r="H304" s="170">
        <v>12.05</v>
      </c>
      <c r="I304" s="171"/>
      <c r="J304" s="172">
        <f t="shared" si="60"/>
        <v>0</v>
      </c>
      <c r="K304" s="168" t="s">
        <v>188</v>
      </c>
      <c r="L304" s="173"/>
      <c r="M304" s="174" t="s">
        <v>1</v>
      </c>
      <c r="N304" s="175" t="s">
        <v>40</v>
      </c>
      <c r="O304" s="51"/>
      <c r="P304" s="162">
        <f t="shared" si="61"/>
        <v>0</v>
      </c>
      <c r="Q304" s="162">
        <v>0.55000000000000004</v>
      </c>
      <c r="R304" s="162">
        <f t="shared" si="62"/>
        <v>6.6275000000000013</v>
      </c>
      <c r="S304" s="162">
        <v>0</v>
      </c>
      <c r="T304" s="163">
        <f t="shared" si="63"/>
        <v>0</v>
      </c>
      <c r="AR304" s="164" t="s">
        <v>314</v>
      </c>
      <c r="AT304" s="164" t="s">
        <v>280</v>
      </c>
      <c r="AU304" s="164" t="s">
        <v>86</v>
      </c>
      <c r="AY304" s="13" t="s">
        <v>182</v>
      </c>
      <c r="BE304" s="165">
        <f t="shared" si="64"/>
        <v>0</v>
      </c>
      <c r="BF304" s="165">
        <f t="shared" si="65"/>
        <v>0</v>
      </c>
      <c r="BG304" s="165">
        <f t="shared" si="66"/>
        <v>0</v>
      </c>
      <c r="BH304" s="165">
        <f t="shared" si="67"/>
        <v>0</v>
      </c>
      <c r="BI304" s="165">
        <f t="shared" si="68"/>
        <v>0</v>
      </c>
      <c r="BJ304" s="13" t="s">
        <v>86</v>
      </c>
      <c r="BK304" s="165">
        <f t="shared" si="69"/>
        <v>0</v>
      </c>
      <c r="BL304" s="13" t="s">
        <v>248</v>
      </c>
      <c r="BM304" s="164" t="s">
        <v>777</v>
      </c>
    </row>
    <row r="305" spans="2:65" s="1" customFormat="1" ht="16.5" customHeight="1">
      <c r="B305" s="152"/>
      <c r="C305" s="153" t="s">
        <v>778</v>
      </c>
      <c r="D305" s="153" t="s">
        <v>184</v>
      </c>
      <c r="E305" s="154" t="s">
        <v>779</v>
      </c>
      <c r="F305" s="155" t="s">
        <v>780</v>
      </c>
      <c r="G305" s="156" t="s">
        <v>312</v>
      </c>
      <c r="H305" s="157">
        <v>549.9</v>
      </c>
      <c r="I305" s="158"/>
      <c r="J305" s="159">
        <f t="shared" si="60"/>
        <v>0</v>
      </c>
      <c r="K305" s="155" t="s">
        <v>188</v>
      </c>
      <c r="L305" s="28"/>
      <c r="M305" s="160" t="s">
        <v>1</v>
      </c>
      <c r="N305" s="161" t="s">
        <v>40</v>
      </c>
      <c r="O305" s="51"/>
      <c r="P305" s="162">
        <f t="shared" si="61"/>
        <v>0</v>
      </c>
      <c r="Q305" s="162">
        <v>0</v>
      </c>
      <c r="R305" s="162">
        <f t="shared" si="62"/>
        <v>0</v>
      </c>
      <c r="S305" s="162">
        <v>0</v>
      </c>
      <c r="T305" s="163">
        <f t="shared" si="63"/>
        <v>0</v>
      </c>
      <c r="AR305" s="164" t="s">
        <v>248</v>
      </c>
      <c r="AT305" s="164" t="s">
        <v>184</v>
      </c>
      <c r="AU305" s="164" t="s">
        <v>86</v>
      </c>
      <c r="AY305" s="13" t="s">
        <v>182</v>
      </c>
      <c r="BE305" s="165">
        <f t="shared" si="64"/>
        <v>0</v>
      </c>
      <c r="BF305" s="165">
        <f t="shared" si="65"/>
        <v>0</v>
      </c>
      <c r="BG305" s="165">
        <f t="shared" si="66"/>
        <v>0</v>
      </c>
      <c r="BH305" s="165">
        <f t="shared" si="67"/>
        <v>0</v>
      </c>
      <c r="BI305" s="165">
        <f t="shared" si="68"/>
        <v>0</v>
      </c>
      <c r="BJ305" s="13" t="s">
        <v>86</v>
      </c>
      <c r="BK305" s="165">
        <f t="shared" si="69"/>
        <v>0</v>
      </c>
      <c r="BL305" s="13" t="s">
        <v>248</v>
      </c>
      <c r="BM305" s="164" t="s">
        <v>781</v>
      </c>
    </row>
    <row r="306" spans="2:65" s="1" customFormat="1" ht="16.5" customHeight="1">
      <c r="B306" s="152"/>
      <c r="C306" s="166" t="s">
        <v>782</v>
      </c>
      <c r="D306" s="166" t="s">
        <v>280</v>
      </c>
      <c r="E306" s="167" t="s">
        <v>783</v>
      </c>
      <c r="F306" s="168" t="s">
        <v>784</v>
      </c>
      <c r="G306" s="169" t="s">
        <v>187</v>
      </c>
      <c r="H306" s="170">
        <v>1.32</v>
      </c>
      <c r="I306" s="171"/>
      <c r="J306" s="172">
        <f t="shared" si="60"/>
        <v>0</v>
      </c>
      <c r="K306" s="168" t="s">
        <v>188</v>
      </c>
      <c r="L306" s="173"/>
      <c r="M306" s="174" t="s">
        <v>1</v>
      </c>
      <c r="N306" s="175" t="s">
        <v>40</v>
      </c>
      <c r="O306" s="51"/>
      <c r="P306" s="162">
        <f t="shared" si="61"/>
        <v>0</v>
      </c>
      <c r="Q306" s="162">
        <v>0.55000000000000004</v>
      </c>
      <c r="R306" s="162">
        <f t="shared" si="62"/>
        <v>0.72600000000000009</v>
      </c>
      <c r="S306" s="162">
        <v>0</v>
      </c>
      <c r="T306" s="163">
        <f t="shared" si="63"/>
        <v>0</v>
      </c>
      <c r="AR306" s="164" t="s">
        <v>314</v>
      </c>
      <c r="AT306" s="164" t="s">
        <v>280</v>
      </c>
      <c r="AU306" s="164" t="s">
        <v>86</v>
      </c>
      <c r="AY306" s="13" t="s">
        <v>182</v>
      </c>
      <c r="BE306" s="165">
        <f t="shared" si="64"/>
        <v>0</v>
      </c>
      <c r="BF306" s="165">
        <f t="shared" si="65"/>
        <v>0</v>
      </c>
      <c r="BG306" s="165">
        <f t="shared" si="66"/>
        <v>0</v>
      </c>
      <c r="BH306" s="165">
        <f t="shared" si="67"/>
        <v>0</v>
      </c>
      <c r="BI306" s="165">
        <f t="shared" si="68"/>
        <v>0</v>
      </c>
      <c r="BJ306" s="13" t="s">
        <v>86</v>
      </c>
      <c r="BK306" s="165">
        <f t="shared" si="69"/>
        <v>0</v>
      </c>
      <c r="BL306" s="13" t="s">
        <v>248</v>
      </c>
      <c r="BM306" s="164" t="s">
        <v>785</v>
      </c>
    </row>
    <row r="307" spans="2:65" s="1" customFormat="1" ht="24" customHeight="1">
      <c r="B307" s="152"/>
      <c r="C307" s="153" t="s">
        <v>786</v>
      </c>
      <c r="D307" s="153" t="s">
        <v>184</v>
      </c>
      <c r="E307" s="154" t="s">
        <v>787</v>
      </c>
      <c r="F307" s="155" t="s">
        <v>788</v>
      </c>
      <c r="G307" s="156" t="s">
        <v>217</v>
      </c>
      <c r="H307" s="157">
        <v>482</v>
      </c>
      <c r="I307" s="158"/>
      <c r="J307" s="159">
        <f t="shared" si="60"/>
        <v>0</v>
      </c>
      <c r="K307" s="155" t="s">
        <v>188</v>
      </c>
      <c r="L307" s="28"/>
      <c r="M307" s="160" t="s">
        <v>1</v>
      </c>
      <c r="N307" s="161" t="s">
        <v>40</v>
      </c>
      <c r="O307" s="51"/>
      <c r="P307" s="162">
        <f t="shared" si="61"/>
        <v>0</v>
      </c>
      <c r="Q307" s="162">
        <v>0</v>
      </c>
      <c r="R307" s="162">
        <f t="shared" si="62"/>
        <v>0</v>
      </c>
      <c r="S307" s="162">
        <v>1.6E-2</v>
      </c>
      <c r="T307" s="163">
        <f t="shared" si="63"/>
        <v>7.7119999999999997</v>
      </c>
      <c r="AR307" s="164" t="s">
        <v>248</v>
      </c>
      <c r="AT307" s="164" t="s">
        <v>184</v>
      </c>
      <c r="AU307" s="164" t="s">
        <v>86</v>
      </c>
      <c r="AY307" s="13" t="s">
        <v>182</v>
      </c>
      <c r="BE307" s="165">
        <f t="shared" si="64"/>
        <v>0</v>
      </c>
      <c r="BF307" s="165">
        <f t="shared" si="65"/>
        <v>0</v>
      </c>
      <c r="BG307" s="165">
        <f t="shared" si="66"/>
        <v>0</v>
      </c>
      <c r="BH307" s="165">
        <f t="shared" si="67"/>
        <v>0</v>
      </c>
      <c r="BI307" s="165">
        <f t="shared" si="68"/>
        <v>0</v>
      </c>
      <c r="BJ307" s="13" t="s">
        <v>86</v>
      </c>
      <c r="BK307" s="165">
        <f t="shared" si="69"/>
        <v>0</v>
      </c>
      <c r="BL307" s="13" t="s">
        <v>248</v>
      </c>
      <c r="BM307" s="164" t="s">
        <v>789</v>
      </c>
    </row>
    <row r="308" spans="2:65" s="1" customFormat="1" ht="36" customHeight="1">
      <c r="B308" s="152"/>
      <c r="C308" s="153" t="s">
        <v>790</v>
      </c>
      <c r="D308" s="153" t="s">
        <v>184</v>
      </c>
      <c r="E308" s="154" t="s">
        <v>791</v>
      </c>
      <c r="F308" s="155" t="s">
        <v>792</v>
      </c>
      <c r="G308" s="156" t="s">
        <v>187</v>
      </c>
      <c r="H308" s="157">
        <v>13.37</v>
      </c>
      <c r="I308" s="158"/>
      <c r="J308" s="159">
        <f t="shared" si="60"/>
        <v>0</v>
      </c>
      <c r="K308" s="155" t="s">
        <v>188</v>
      </c>
      <c r="L308" s="28"/>
      <c r="M308" s="160" t="s">
        <v>1</v>
      </c>
      <c r="N308" s="161" t="s">
        <v>40</v>
      </c>
      <c r="O308" s="51"/>
      <c r="P308" s="162">
        <f t="shared" si="61"/>
        <v>0</v>
      </c>
      <c r="Q308" s="162">
        <v>2.3099999999999999E-2</v>
      </c>
      <c r="R308" s="162">
        <f t="shared" si="62"/>
        <v>0.30884699999999998</v>
      </c>
      <c r="S308" s="162">
        <v>0</v>
      </c>
      <c r="T308" s="163">
        <f t="shared" si="63"/>
        <v>0</v>
      </c>
      <c r="AR308" s="164" t="s">
        <v>248</v>
      </c>
      <c r="AT308" s="164" t="s">
        <v>184</v>
      </c>
      <c r="AU308" s="164" t="s">
        <v>86</v>
      </c>
      <c r="AY308" s="13" t="s">
        <v>182</v>
      </c>
      <c r="BE308" s="165">
        <f t="shared" si="64"/>
        <v>0</v>
      </c>
      <c r="BF308" s="165">
        <f t="shared" si="65"/>
        <v>0</v>
      </c>
      <c r="BG308" s="165">
        <f t="shared" si="66"/>
        <v>0</v>
      </c>
      <c r="BH308" s="165">
        <f t="shared" si="67"/>
        <v>0</v>
      </c>
      <c r="BI308" s="165">
        <f t="shared" si="68"/>
        <v>0</v>
      </c>
      <c r="BJ308" s="13" t="s">
        <v>86</v>
      </c>
      <c r="BK308" s="165">
        <f t="shared" si="69"/>
        <v>0</v>
      </c>
      <c r="BL308" s="13" t="s">
        <v>248</v>
      </c>
      <c r="BM308" s="164" t="s">
        <v>793</v>
      </c>
    </row>
    <row r="309" spans="2:65" s="1" customFormat="1" ht="24" customHeight="1">
      <c r="B309" s="152"/>
      <c r="C309" s="153" t="s">
        <v>794</v>
      </c>
      <c r="D309" s="153" t="s">
        <v>184</v>
      </c>
      <c r="E309" s="154" t="s">
        <v>795</v>
      </c>
      <c r="F309" s="155" t="s">
        <v>796</v>
      </c>
      <c r="G309" s="156" t="s">
        <v>312</v>
      </c>
      <c r="H309" s="157">
        <v>266</v>
      </c>
      <c r="I309" s="158"/>
      <c r="J309" s="159">
        <f t="shared" si="60"/>
        <v>0</v>
      </c>
      <c r="K309" s="155" t="s">
        <v>188</v>
      </c>
      <c r="L309" s="28"/>
      <c r="M309" s="160" t="s">
        <v>1</v>
      </c>
      <c r="N309" s="161" t="s">
        <v>40</v>
      </c>
      <c r="O309" s="51"/>
      <c r="P309" s="162">
        <f t="shared" si="61"/>
        <v>0</v>
      </c>
      <c r="Q309" s="162">
        <v>0</v>
      </c>
      <c r="R309" s="162">
        <f t="shared" si="62"/>
        <v>0</v>
      </c>
      <c r="S309" s="162">
        <v>0</v>
      </c>
      <c r="T309" s="163">
        <f t="shared" si="63"/>
        <v>0</v>
      </c>
      <c r="AR309" s="164" t="s">
        <v>248</v>
      </c>
      <c r="AT309" s="164" t="s">
        <v>184</v>
      </c>
      <c r="AU309" s="164" t="s">
        <v>86</v>
      </c>
      <c r="AY309" s="13" t="s">
        <v>182</v>
      </c>
      <c r="BE309" s="165">
        <f t="shared" si="64"/>
        <v>0</v>
      </c>
      <c r="BF309" s="165">
        <f t="shared" si="65"/>
        <v>0</v>
      </c>
      <c r="BG309" s="165">
        <f t="shared" si="66"/>
        <v>0</v>
      </c>
      <c r="BH309" s="165">
        <f t="shared" si="67"/>
        <v>0</v>
      </c>
      <c r="BI309" s="165">
        <f t="shared" si="68"/>
        <v>0</v>
      </c>
      <c r="BJ309" s="13" t="s">
        <v>86</v>
      </c>
      <c r="BK309" s="165">
        <f t="shared" si="69"/>
        <v>0</v>
      </c>
      <c r="BL309" s="13" t="s">
        <v>248</v>
      </c>
      <c r="BM309" s="164" t="s">
        <v>797</v>
      </c>
    </row>
    <row r="310" spans="2:65" s="1" customFormat="1" ht="16.5" customHeight="1">
      <c r="B310" s="152"/>
      <c r="C310" s="166" t="s">
        <v>798</v>
      </c>
      <c r="D310" s="166" t="s">
        <v>280</v>
      </c>
      <c r="E310" s="167" t="s">
        <v>799</v>
      </c>
      <c r="F310" s="168" t="s">
        <v>800</v>
      </c>
      <c r="G310" s="169" t="s">
        <v>187</v>
      </c>
      <c r="H310" s="170">
        <v>1.33</v>
      </c>
      <c r="I310" s="171"/>
      <c r="J310" s="172">
        <f t="shared" si="60"/>
        <v>0</v>
      </c>
      <c r="K310" s="168" t="s">
        <v>188</v>
      </c>
      <c r="L310" s="173"/>
      <c r="M310" s="174" t="s">
        <v>1</v>
      </c>
      <c r="N310" s="175" t="s">
        <v>40</v>
      </c>
      <c r="O310" s="51"/>
      <c r="P310" s="162">
        <f t="shared" si="61"/>
        <v>0</v>
      </c>
      <c r="Q310" s="162">
        <v>0.55000000000000004</v>
      </c>
      <c r="R310" s="162">
        <f t="shared" si="62"/>
        <v>0.73150000000000015</v>
      </c>
      <c r="S310" s="162">
        <v>0</v>
      </c>
      <c r="T310" s="163">
        <f t="shared" si="63"/>
        <v>0</v>
      </c>
      <c r="AR310" s="164" t="s">
        <v>314</v>
      </c>
      <c r="AT310" s="164" t="s">
        <v>280</v>
      </c>
      <c r="AU310" s="164" t="s">
        <v>86</v>
      </c>
      <c r="AY310" s="13" t="s">
        <v>182</v>
      </c>
      <c r="BE310" s="165">
        <f t="shared" si="64"/>
        <v>0</v>
      </c>
      <c r="BF310" s="165">
        <f t="shared" si="65"/>
        <v>0</v>
      </c>
      <c r="BG310" s="165">
        <f t="shared" si="66"/>
        <v>0</v>
      </c>
      <c r="BH310" s="165">
        <f t="shared" si="67"/>
        <v>0</v>
      </c>
      <c r="BI310" s="165">
        <f t="shared" si="68"/>
        <v>0</v>
      </c>
      <c r="BJ310" s="13" t="s">
        <v>86</v>
      </c>
      <c r="BK310" s="165">
        <f t="shared" si="69"/>
        <v>0</v>
      </c>
      <c r="BL310" s="13" t="s">
        <v>248</v>
      </c>
      <c r="BM310" s="164" t="s">
        <v>801</v>
      </c>
    </row>
    <row r="311" spans="2:65" s="1" customFormat="1" ht="24" customHeight="1">
      <c r="B311" s="152"/>
      <c r="C311" s="153" t="s">
        <v>802</v>
      </c>
      <c r="D311" s="153" t="s">
        <v>184</v>
      </c>
      <c r="E311" s="154" t="s">
        <v>803</v>
      </c>
      <c r="F311" s="155" t="s">
        <v>804</v>
      </c>
      <c r="G311" s="156" t="s">
        <v>283</v>
      </c>
      <c r="H311" s="157">
        <v>109.71</v>
      </c>
      <c r="I311" s="158"/>
      <c r="J311" s="159">
        <f t="shared" si="60"/>
        <v>0</v>
      </c>
      <c r="K311" s="155" t="s">
        <v>1</v>
      </c>
      <c r="L311" s="28"/>
      <c r="M311" s="160" t="s">
        <v>1</v>
      </c>
      <c r="N311" s="161" t="s">
        <v>40</v>
      </c>
      <c r="O311" s="51"/>
      <c r="P311" s="162">
        <f t="shared" si="61"/>
        <v>0</v>
      </c>
      <c r="Q311" s="162">
        <v>2.9399999999999999E-3</v>
      </c>
      <c r="R311" s="162">
        <f t="shared" si="62"/>
        <v>0.32254739999999998</v>
      </c>
      <c r="S311" s="162">
        <v>0</v>
      </c>
      <c r="T311" s="163">
        <f t="shared" si="63"/>
        <v>0</v>
      </c>
      <c r="AR311" s="164" t="s">
        <v>248</v>
      </c>
      <c r="AT311" s="164" t="s">
        <v>184</v>
      </c>
      <c r="AU311" s="164" t="s">
        <v>86</v>
      </c>
      <c r="AY311" s="13" t="s">
        <v>182</v>
      </c>
      <c r="BE311" s="165">
        <f t="shared" si="64"/>
        <v>0</v>
      </c>
      <c r="BF311" s="165">
        <f t="shared" si="65"/>
        <v>0</v>
      </c>
      <c r="BG311" s="165">
        <f t="shared" si="66"/>
        <v>0</v>
      </c>
      <c r="BH311" s="165">
        <f t="shared" si="67"/>
        <v>0</v>
      </c>
      <c r="BI311" s="165">
        <f t="shared" si="68"/>
        <v>0</v>
      </c>
      <c r="BJ311" s="13" t="s">
        <v>86</v>
      </c>
      <c r="BK311" s="165">
        <f t="shared" si="69"/>
        <v>0</v>
      </c>
      <c r="BL311" s="13" t="s">
        <v>248</v>
      </c>
      <c r="BM311" s="164" t="s">
        <v>805</v>
      </c>
    </row>
    <row r="312" spans="2:65" s="1" customFormat="1" ht="24" customHeight="1">
      <c r="B312" s="152"/>
      <c r="C312" s="153" t="s">
        <v>806</v>
      </c>
      <c r="D312" s="153" t="s">
        <v>184</v>
      </c>
      <c r="E312" s="154" t="s">
        <v>807</v>
      </c>
      <c r="F312" s="155" t="s">
        <v>808</v>
      </c>
      <c r="G312" s="156" t="s">
        <v>196</v>
      </c>
      <c r="H312" s="157">
        <v>8.7159999999999993</v>
      </c>
      <c r="I312" s="158"/>
      <c r="J312" s="159">
        <f t="shared" si="60"/>
        <v>0</v>
      </c>
      <c r="K312" s="155" t="s">
        <v>188</v>
      </c>
      <c r="L312" s="28"/>
      <c r="M312" s="160" t="s">
        <v>1</v>
      </c>
      <c r="N312" s="161" t="s">
        <v>40</v>
      </c>
      <c r="O312" s="51"/>
      <c r="P312" s="162">
        <f t="shared" si="61"/>
        <v>0</v>
      </c>
      <c r="Q312" s="162">
        <v>0</v>
      </c>
      <c r="R312" s="162">
        <f t="shared" si="62"/>
        <v>0</v>
      </c>
      <c r="S312" s="162">
        <v>0</v>
      </c>
      <c r="T312" s="163">
        <f t="shared" si="63"/>
        <v>0</v>
      </c>
      <c r="AR312" s="164" t="s">
        <v>248</v>
      </c>
      <c r="AT312" s="164" t="s">
        <v>184</v>
      </c>
      <c r="AU312" s="164" t="s">
        <v>86</v>
      </c>
      <c r="AY312" s="13" t="s">
        <v>182</v>
      </c>
      <c r="BE312" s="165">
        <f t="shared" si="64"/>
        <v>0</v>
      </c>
      <c r="BF312" s="165">
        <f t="shared" si="65"/>
        <v>0</v>
      </c>
      <c r="BG312" s="165">
        <f t="shared" si="66"/>
        <v>0</v>
      </c>
      <c r="BH312" s="165">
        <f t="shared" si="67"/>
        <v>0</v>
      </c>
      <c r="BI312" s="165">
        <f t="shared" si="68"/>
        <v>0</v>
      </c>
      <c r="BJ312" s="13" t="s">
        <v>86</v>
      </c>
      <c r="BK312" s="165">
        <f t="shared" si="69"/>
        <v>0</v>
      </c>
      <c r="BL312" s="13" t="s">
        <v>248</v>
      </c>
      <c r="BM312" s="164" t="s">
        <v>809</v>
      </c>
    </row>
    <row r="313" spans="2:65" s="11" customFormat="1" ht="22.95" customHeight="1">
      <c r="B313" s="139"/>
      <c r="D313" s="140" t="s">
        <v>73</v>
      </c>
      <c r="E313" s="150" t="s">
        <v>810</v>
      </c>
      <c r="F313" s="150" t="s">
        <v>811</v>
      </c>
      <c r="I313" s="142"/>
      <c r="J313" s="151">
        <f>BK313</f>
        <v>0</v>
      </c>
      <c r="L313" s="139"/>
      <c r="M313" s="144"/>
      <c r="N313" s="145"/>
      <c r="O313" s="145"/>
      <c r="P313" s="146">
        <f>SUM(P314:P320)</f>
        <v>0</v>
      </c>
      <c r="Q313" s="145"/>
      <c r="R313" s="146">
        <f>SUM(R314:R320)</f>
        <v>3.1852993999999999</v>
      </c>
      <c r="S313" s="145"/>
      <c r="T313" s="147">
        <f>SUM(T314:T320)</f>
        <v>0</v>
      </c>
      <c r="AR313" s="140" t="s">
        <v>86</v>
      </c>
      <c r="AT313" s="148" t="s">
        <v>73</v>
      </c>
      <c r="AU313" s="148" t="s">
        <v>81</v>
      </c>
      <c r="AY313" s="140" t="s">
        <v>182</v>
      </c>
      <c r="BK313" s="149">
        <f>SUM(BK314:BK320)</f>
        <v>0</v>
      </c>
    </row>
    <row r="314" spans="2:65" s="1" customFormat="1" ht="16.5" customHeight="1">
      <c r="B314" s="152"/>
      <c r="C314" s="153" t="s">
        <v>812</v>
      </c>
      <c r="D314" s="153" t="s">
        <v>184</v>
      </c>
      <c r="E314" s="154" t="s">
        <v>813</v>
      </c>
      <c r="F314" s="155" t="s">
        <v>814</v>
      </c>
      <c r="G314" s="156" t="s">
        <v>217</v>
      </c>
      <c r="H314" s="157">
        <v>148.69</v>
      </c>
      <c r="I314" s="158"/>
      <c r="J314" s="159">
        <f t="shared" ref="J314:J320" si="70">ROUND(I314*H314,2)</f>
        <v>0</v>
      </c>
      <c r="K314" s="155" t="s">
        <v>188</v>
      </c>
      <c r="L314" s="28"/>
      <c r="M314" s="160" t="s">
        <v>1</v>
      </c>
      <c r="N314" s="161" t="s">
        <v>40</v>
      </c>
      <c r="O314" s="51"/>
      <c r="P314" s="162">
        <f t="shared" ref="P314:P320" si="71">O314*H314</f>
        <v>0</v>
      </c>
      <c r="Q314" s="162">
        <v>8.1200000000000005E-3</v>
      </c>
      <c r="R314" s="162">
        <f t="shared" ref="R314:R320" si="72">Q314*H314</f>
        <v>1.2073628000000001</v>
      </c>
      <c r="S314" s="162">
        <v>0</v>
      </c>
      <c r="T314" s="163">
        <f t="shared" ref="T314:T320" si="73">S314*H314</f>
        <v>0</v>
      </c>
      <c r="AR314" s="164" t="s">
        <v>248</v>
      </c>
      <c r="AT314" s="164" t="s">
        <v>184</v>
      </c>
      <c r="AU314" s="164" t="s">
        <v>86</v>
      </c>
      <c r="AY314" s="13" t="s">
        <v>182</v>
      </c>
      <c r="BE314" s="165">
        <f t="shared" ref="BE314:BE320" si="74">IF(N314="základná",J314,0)</f>
        <v>0</v>
      </c>
      <c r="BF314" s="165">
        <f t="shared" ref="BF314:BF320" si="75">IF(N314="znížená",J314,0)</f>
        <v>0</v>
      </c>
      <c r="BG314" s="165">
        <f t="shared" ref="BG314:BG320" si="76">IF(N314="zákl. prenesená",J314,0)</f>
        <v>0</v>
      </c>
      <c r="BH314" s="165">
        <f t="shared" ref="BH314:BH320" si="77">IF(N314="zníž. prenesená",J314,0)</f>
        <v>0</v>
      </c>
      <c r="BI314" s="165">
        <f t="shared" ref="BI314:BI320" si="78">IF(N314="nulová",J314,0)</f>
        <v>0</v>
      </c>
      <c r="BJ314" s="13" t="s">
        <v>86</v>
      </c>
      <c r="BK314" s="165">
        <f t="shared" ref="BK314:BK320" si="79">ROUND(I314*H314,2)</f>
        <v>0</v>
      </c>
      <c r="BL314" s="13" t="s">
        <v>248</v>
      </c>
      <c r="BM314" s="164" t="s">
        <v>815</v>
      </c>
    </row>
    <row r="315" spans="2:65" s="1" customFormat="1" ht="24" customHeight="1">
      <c r="B315" s="152"/>
      <c r="C315" s="153" t="s">
        <v>816</v>
      </c>
      <c r="D315" s="153" t="s">
        <v>184</v>
      </c>
      <c r="E315" s="154" t="s">
        <v>817</v>
      </c>
      <c r="F315" s="155" t="s">
        <v>818</v>
      </c>
      <c r="G315" s="156" t="s">
        <v>217</v>
      </c>
      <c r="H315" s="157">
        <v>119.43</v>
      </c>
      <c r="I315" s="158"/>
      <c r="J315" s="159">
        <f t="shared" si="70"/>
        <v>0</v>
      </c>
      <c r="K315" s="155" t="s">
        <v>188</v>
      </c>
      <c r="L315" s="28"/>
      <c r="M315" s="160" t="s">
        <v>1</v>
      </c>
      <c r="N315" s="161" t="s">
        <v>40</v>
      </c>
      <c r="O315" s="51"/>
      <c r="P315" s="162">
        <f t="shared" si="71"/>
        <v>0</v>
      </c>
      <c r="Q315" s="162">
        <v>1.189E-2</v>
      </c>
      <c r="R315" s="162">
        <f t="shared" si="72"/>
        <v>1.4200227000000001</v>
      </c>
      <c r="S315" s="162">
        <v>0</v>
      </c>
      <c r="T315" s="163">
        <f t="shared" si="73"/>
        <v>0</v>
      </c>
      <c r="AR315" s="164" t="s">
        <v>248</v>
      </c>
      <c r="AT315" s="164" t="s">
        <v>184</v>
      </c>
      <c r="AU315" s="164" t="s">
        <v>86</v>
      </c>
      <c r="AY315" s="13" t="s">
        <v>182</v>
      </c>
      <c r="BE315" s="165">
        <f t="shared" si="74"/>
        <v>0</v>
      </c>
      <c r="BF315" s="165">
        <f t="shared" si="75"/>
        <v>0</v>
      </c>
      <c r="BG315" s="165">
        <f t="shared" si="76"/>
        <v>0</v>
      </c>
      <c r="BH315" s="165">
        <f t="shared" si="77"/>
        <v>0</v>
      </c>
      <c r="BI315" s="165">
        <f t="shared" si="78"/>
        <v>0</v>
      </c>
      <c r="BJ315" s="13" t="s">
        <v>86</v>
      </c>
      <c r="BK315" s="165">
        <f t="shared" si="79"/>
        <v>0</v>
      </c>
      <c r="BL315" s="13" t="s">
        <v>248</v>
      </c>
      <c r="BM315" s="164" t="s">
        <v>819</v>
      </c>
    </row>
    <row r="316" spans="2:65" s="1" customFormat="1" ht="24" customHeight="1">
      <c r="B316" s="152"/>
      <c r="C316" s="153" t="s">
        <v>820</v>
      </c>
      <c r="D316" s="153" t="s">
        <v>184</v>
      </c>
      <c r="E316" s="154" t="s">
        <v>821</v>
      </c>
      <c r="F316" s="155" t="s">
        <v>822</v>
      </c>
      <c r="G316" s="156" t="s">
        <v>217</v>
      </c>
      <c r="H316" s="157">
        <v>39.22</v>
      </c>
      <c r="I316" s="158"/>
      <c r="J316" s="159">
        <f t="shared" si="70"/>
        <v>0</v>
      </c>
      <c r="K316" s="155" t="s">
        <v>188</v>
      </c>
      <c r="L316" s="28"/>
      <c r="M316" s="160" t="s">
        <v>1</v>
      </c>
      <c r="N316" s="161" t="s">
        <v>40</v>
      </c>
      <c r="O316" s="51"/>
      <c r="P316" s="162">
        <f t="shared" si="71"/>
        <v>0</v>
      </c>
      <c r="Q316" s="162">
        <v>1.2200000000000001E-2</v>
      </c>
      <c r="R316" s="162">
        <f t="shared" si="72"/>
        <v>0.47848400000000002</v>
      </c>
      <c r="S316" s="162">
        <v>0</v>
      </c>
      <c r="T316" s="163">
        <f t="shared" si="73"/>
        <v>0</v>
      </c>
      <c r="AR316" s="164" t="s">
        <v>248</v>
      </c>
      <c r="AT316" s="164" t="s">
        <v>184</v>
      </c>
      <c r="AU316" s="164" t="s">
        <v>86</v>
      </c>
      <c r="AY316" s="13" t="s">
        <v>182</v>
      </c>
      <c r="BE316" s="165">
        <f t="shared" si="74"/>
        <v>0</v>
      </c>
      <c r="BF316" s="165">
        <f t="shared" si="75"/>
        <v>0</v>
      </c>
      <c r="BG316" s="165">
        <f t="shared" si="76"/>
        <v>0</v>
      </c>
      <c r="BH316" s="165">
        <f t="shared" si="77"/>
        <v>0</v>
      </c>
      <c r="BI316" s="165">
        <f t="shared" si="78"/>
        <v>0</v>
      </c>
      <c r="BJ316" s="13" t="s">
        <v>86</v>
      </c>
      <c r="BK316" s="165">
        <f t="shared" si="79"/>
        <v>0</v>
      </c>
      <c r="BL316" s="13" t="s">
        <v>248</v>
      </c>
      <c r="BM316" s="164" t="s">
        <v>823</v>
      </c>
    </row>
    <row r="317" spans="2:65" s="1" customFormat="1" ht="36" customHeight="1">
      <c r="B317" s="152"/>
      <c r="C317" s="153" t="s">
        <v>824</v>
      </c>
      <c r="D317" s="153" t="s">
        <v>184</v>
      </c>
      <c r="E317" s="154" t="s">
        <v>825</v>
      </c>
      <c r="F317" s="155" t="s">
        <v>826</v>
      </c>
      <c r="G317" s="156" t="s">
        <v>312</v>
      </c>
      <c r="H317" s="157">
        <v>47.16</v>
      </c>
      <c r="I317" s="158"/>
      <c r="J317" s="159">
        <f t="shared" si="70"/>
        <v>0</v>
      </c>
      <c r="K317" s="155" t="s">
        <v>188</v>
      </c>
      <c r="L317" s="28"/>
      <c r="M317" s="160" t="s">
        <v>1</v>
      </c>
      <c r="N317" s="161" t="s">
        <v>40</v>
      </c>
      <c r="O317" s="51"/>
      <c r="P317" s="162">
        <f t="shared" si="71"/>
        <v>0</v>
      </c>
      <c r="Q317" s="162">
        <v>1.6299999999999999E-3</v>
      </c>
      <c r="R317" s="162">
        <f t="shared" si="72"/>
        <v>7.6870799999999989E-2</v>
      </c>
      <c r="S317" s="162">
        <v>0</v>
      </c>
      <c r="T317" s="163">
        <f t="shared" si="73"/>
        <v>0</v>
      </c>
      <c r="AR317" s="164" t="s">
        <v>248</v>
      </c>
      <c r="AT317" s="164" t="s">
        <v>184</v>
      </c>
      <c r="AU317" s="164" t="s">
        <v>86</v>
      </c>
      <c r="AY317" s="13" t="s">
        <v>182</v>
      </c>
      <c r="BE317" s="165">
        <f t="shared" si="74"/>
        <v>0</v>
      </c>
      <c r="BF317" s="165">
        <f t="shared" si="75"/>
        <v>0</v>
      </c>
      <c r="BG317" s="165">
        <f t="shared" si="76"/>
        <v>0</v>
      </c>
      <c r="BH317" s="165">
        <f t="shared" si="77"/>
        <v>0</v>
      </c>
      <c r="BI317" s="165">
        <f t="shared" si="78"/>
        <v>0</v>
      </c>
      <c r="BJ317" s="13" t="s">
        <v>86</v>
      </c>
      <c r="BK317" s="165">
        <f t="shared" si="79"/>
        <v>0</v>
      </c>
      <c r="BL317" s="13" t="s">
        <v>248</v>
      </c>
      <c r="BM317" s="164" t="s">
        <v>827</v>
      </c>
    </row>
    <row r="318" spans="2:65" s="1" customFormat="1" ht="36" customHeight="1">
      <c r="B318" s="152"/>
      <c r="C318" s="153" t="s">
        <v>828</v>
      </c>
      <c r="D318" s="153" t="s">
        <v>184</v>
      </c>
      <c r="E318" s="154" t="s">
        <v>829</v>
      </c>
      <c r="F318" s="155" t="s">
        <v>830</v>
      </c>
      <c r="G318" s="156" t="s">
        <v>312</v>
      </c>
      <c r="H318" s="157">
        <v>1.57</v>
      </c>
      <c r="I318" s="158"/>
      <c r="J318" s="159">
        <f t="shared" si="70"/>
        <v>0</v>
      </c>
      <c r="K318" s="155" t="s">
        <v>1</v>
      </c>
      <c r="L318" s="28"/>
      <c r="M318" s="160" t="s">
        <v>1</v>
      </c>
      <c r="N318" s="161" t="s">
        <v>40</v>
      </c>
      <c r="O318" s="51"/>
      <c r="P318" s="162">
        <f t="shared" si="71"/>
        <v>0</v>
      </c>
      <c r="Q318" s="162">
        <v>1.6299999999999999E-3</v>
      </c>
      <c r="R318" s="162">
        <f t="shared" si="72"/>
        <v>2.5590999999999999E-3</v>
      </c>
      <c r="S318" s="162">
        <v>0</v>
      </c>
      <c r="T318" s="163">
        <f t="shared" si="73"/>
        <v>0</v>
      </c>
      <c r="AR318" s="164" t="s">
        <v>248</v>
      </c>
      <c r="AT318" s="164" t="s">
        <v>184</v>
      </c>
      <c r="AU318" s="164" t="s">
        <v>86</v>
      </c>
      <c r="AY318" s="13" t="s">
        <v>182</v>
      </c>
      <c r="BE318" s="165">
        <f t="shared" si="74"/>
        <v>0</v>
      </c>
      <c r="BF318" s="165">
        <f t="shared" si="75"/>
        <v>0</v>
      </c>
      <c r="BG318" s="165">
        <f t="shared" si="76"/>
        <v>0</v>
      </c>
      <c r="BH318" s="165">
        <f t="shared" si="77"/>
        <v>0</v>
      </c>
      <c r="BI318" s="165">
        <f t="shared" si="78"/>
        <v>0</v>
      </c>
      <c r="BJ318" s="13" t="s">
        <v>86</v>
      </c>
      <c r="BK318" s="165">
        <f t="shared" si="79"/>
        <v>0</v>
      </c>
      <c r="BL318" s="13" t="s">
        <v>248</v>
      </c>
      <c r="BM318" s="164" t="s">
        <v>831</v>
      </c>
    </row>
    <row r="319" spans="2:65" s="1" customFormat="1" ht="27.45" customHeight="1">
      <c r="B319" s="152"/>
      <c r="C319" s="196" t="s">
        <v>832</v>
      </c>
      <c r="D319" s="196" t="s">
        <v>184</v>
      </c>
      <c r="E319" s="197" t="s">
        <v>833</v>
      </c>
      <c r="F319" s="195" t="s">
        <v>2761</v>
      </c>
      <c r="G319" s="198" t="s">
        <v>217</v>
      </c>
      <c r="H319" s="199">
        <v>11.5</v>
      </c>
      <c r="I319" s="200"/>
      <c r="J319" s="200">
        <f t="shared" si="70"/>
        <v>0</v>
      </c>
      <c r="K319" s="155" t="s">
        <v>188</v>
      </c>
      <c r="L319" s="201" t="s">
        <v>2762</v>
      </c>
      <c r="M319" s="160" t="s">
        <v>1</v>
      </c>
      <c r="N319" s="161" t="s">
        <v>40</v>
      </c>
      <c r="O319" s="51"/>
      <c r="P319" s="162">
        <f t="shared" si="71"/>
        <v>0</v>
      </c>
      <c r="Q319" s="162">
        <v>0</v>
      </c>
      <c r="R319" s="162">
        <f t="shared" si="72"/>
        <v>0</v>
      </c>
      <c r="S319" s="162">
        <v>0</v>
      </c>
      <c r="T319" s="163">
        <f t="shared" si="73"/>
        <v>0</v>
      </c>
      <c r="AR319" s="164" t="s">
        <v>248</v>
      </c>
      <c r="AT319" s="164" t="s">
        <v>184</v>
      </c>
      <c r="AU319" s="164" t="s">
        <v>86</v>
      </c>
      <c r="AY319" s="13" t="s">
        <v>182</v>
      </c>
      <c r="BE319" s="165">
        <f t="shared" si="74"/>
        <v>0</v>
      </c>
      <c r="BF319" s="165">
        <f t="shared" si="75"/>
        <v>0</v>
      </c>
      <c r="BG319" s="165">
        <f t="shared" si="76"/>
        <v>0</v>
      </c>
      <c r="BH319" s="165">
        <f t="shared" si="77"/>
        <v>0</v>
      </c>
      <c r="BI319" s="165">
        <f t="shared" si="78"/>
        <v>0</v>
      </c>
      <c r="BJ319" s="13" t="s">
        <v>86</v>
      </c>
      <c r="BK319" s="165">
        <f t="shared" si="79"/>
        <v>0</v>
      </c>
      <c r="BL319" s="13" t="s">
        <v>248</v>
      </c>
      <c r="BM319" s="164" t="s">
        <v>834</v>
      </c>
    </row>
    <row r="320" spans="2:65" s="1" customFormat="1" ht="24" customHeight="1">
      <c r="B320" s="152"/>
      <c r="C320" s="153" t="s">
        <v>835</v>
      </c>
      <c r="D320" s="153" t="s">
        <v>184</v>
      </c>
      <c r="E320" s="154" t="s">
        <v>836</v>
      </c>
      <c r="F320" s="155" t="s">
        <v>837</v>
      </c>
      <c r="G320" s="156" t="s">
        <v>196</v>
      </c>
      <c r="H320" s="157">
        <v>3.1850000000000001</v>
      </c>
      <c r="I320" s="158"/>
      <c r="J320" s="159">
        <f t="shared" si="70"/>
        <v>0</v>
      </c>
      <c r="K320" s="155" t="s">
        <v>188</v>
      </c>
      <c r="L320" s="28"/>
      <c r="M320" s="160" t="s">
        <v>1</v>
      </c>
      <c r="N320" s="161" t="s">
        <v>40</v>
      </c>
      <c r="O320" s="51"/>
      <c r="P320" s="162">
        <f t="shared" si="71"/>
        <v>0</v>
      </c>
      <c r="Q320" s="162">
        <v>0</v>
      </c>
      <c r="R320" s="162">
        <f t="shared" si="72"/>
        <v>0</v>
      </c>
      <c r="S320" s="162">
        <v>0</v>
      </c>
      <c r="T320" s="163">
        <f t="shared" si="73"/>
        <v>0</v>
      </c>
      <c r="AR320" s="164" t="s">
        <v>248</v>
      </c>
      <c r="AT320" s="164" t="s">
        <v>184</v>
      </c>
      <c r="AU320" s="164" t="s">
        <v>86</v>
      </c>
      <c r="AY320" s="13" t="s">
        <v>182</v>
      </c>
      <c r="BE320" s="165">
        <f t="shared" si="74"/>
        <v>0</v>
      </c>
      <c r="BF320" s="165">
        <f t="shared" si="75"/>
        <v>0</v>
      </c>
      <c r="BG320" s="165">
        <f t="shared" si="76"/>
        <v>0</v>
      </c>
      <c r="BH320" s="165">
        <f t="shared" si="77"/>
        <v>0</v>
      </c>
      <c r="BI320" s="165">
        <f t="shared" si="78"/>
        <v>0</v>
      </c>
      <c r="BJ320" s="13" t="s">
        <v>86</v>
      </c>
      <c r="BK320" s="165">
        <f t="shared" si="79"/>
        <v>0</v>
      </c>
      <c r="BL320" s="13" t="s">
        <v>248</v>
      </c>
      <c r="BM320" s="164" t="s">
        <v>838</v>
      </c>
    </row>
    <row r="321" spans="2:65" s="11" customFormat="1" ht="22.95" customHeight="1">
      <c r="B321" s="139"/>
      <c r="D321" s="140" t="s">
        <v>73</v>
      </c>
      <c r="E321" s="150" t="s">
        <v>839</v>
      </c>
      <c r="F321" s="150" t="s">
        <v>840</v>
      </c>
      <c r="I321" s="142"/>
      <c r="J321" s="151">
        <f>BK321</f>
        <v>0</v>
      </c>
      <c r="L321" s="139"/>
      <c r="M321" s="144"/>
      <c r="N321" s="145"/>
      <c r="O321" s="145"/>
      <c r="P321" s="146">
        <f>SUM(P322:P342)</f>
        <v>0</v>
      </c>
      <c r="Q321" s="145"/>
      <c r="R321" s="146">
        <f>SUM(R322:R342)</f>
        <v>7.0494140000000005</v>
      </c>
      <c r="S321" s="145"/>
      <c r="T321" s="147">
        <f>SUM(T322:T342)</f>
        <v>4.9592100000000006</v>
      </c>
      <c r="AR321" s="140" t="s">
        <v>86</v>
      </c>
      <c r="AT321" s="148" t="s">
        <v>73</v>
      </c>
      <c r="AU321" s="148" t="s">
        <v>81</v>
      </c>
      <c r="AY321" s="140" t="s">
        <v>182</v>
      </c>
      <c r="BK321" s="149">
        <f>SUM(BK322:BK342)</f>
        <v>0</v>
      </c>
    </row>
    <row r="322" spans="2:65" s="1" customFormat="1" ht="16.5" customHeight="1">
      <c r="B322" s="152"/>
      <c r="C322" s="153" t="s">
        <v>841</v>
      </c>
      <c r="D322" s="153" t="s">
        <v>184</v>
      </c>
      <c r="E322" s="154" t="s">
        <v>842</v>
      </c>
      <c r="F322" s="155" t="s">
        <v>843</v>
      </c>
      <c r="G322" s="156" t="s">
        <v>217</v>
      </c>
      <c r="H322" s="157">
        <v>482</v>
      </c>
      <c r="I322" s="158"/>
      <c r="J322" s="159">
        <f t="shared" ref="J322:J342" si="80">ROUND(I322*H322,2)</f>
        <v>0</v>
      </c>
      <c r="K322" s="155" t="s">
        <v>188</v>
      </c>
      <c r="L322" s="28"/>
      <c r="M322" s="160" t="s">
        <v>1</v>
      </c>
      <c r="N322" s="161" t="s">
        <v>40</v>
      </c>
      <c r="O322" s="51"/>
      <c r="P322" s="162">
        <f t="shared" ref="P322:P342" si="81">O322*H322</f>
        <v>0</v>
      </c>
      <c r="Q322" s="162">
        <v>1.03E-2</v>
      </c>
      <c r="R322" s="162">
        <f t="shared" ref="R322:R342" si="82">Q322*H322</f>
        <v>4.9645999999999999</v>
      </c>
      <c r="S322" s="162">
        <v>0</v>
      </c>
      <c r="T322" s="163">
        <f t="shared" ref="T322:T342" si="83">S322*H322</f>
        <v>0</v>
      </c>
      <c r="AR322" s="164" t="s">
        <v>248</v>
      </c>
      <c r="AT322" s="164" t="s">
        <v>184</v>
      </c>
      <c r="AU322" s="164" t="s">
        <v>86</v>
      </c>
      <c r="AY322" s="13" t="s">
        <v>182</v>
      </c>
      <c r="BE322" s="165">
        <f t="shared" ref="BE322:BE342" si="84">IF(N322="základná",J322,0)</f>
        <v>0</v>
      </c>
      <c r="BF322" s="165">
        <f t="shared" ref="BF322:BF342" si="85">IF(N322="znížená",J322,0)</f>
        <v>0</v>
      </c>
      <c r="BG322" s="165">
        <f t="shared" ref="BG322:BG342" si="86">IF(N322="zákl. prenesená",J322,0)</f>
        <v>0</v>
      </c>
      <c r="BH322" s="165">
        <f t="shared" ref="BH322:BH342" si="87">IF(N322="zníž. prenesená",J322,0)</f>
        <v>0</v>
      </c>
      <c r="BI322" s="165">
        <f t="shared" ref="BI322:BI342" si="88">IF(N322="nulová",J322,0)</f>
        <v>0</v>
      </c>
      <c r="BJ322" s="13" t="s">
        <v>86</v>
      </c>
      <c r="BK322" s="165">
        <f t="shared" ref="BK322:BK342" si="89">ROUND(I322*H322,2)</f>
        <v>0</v>
      </c>
      <c r="BL322" s="13" t="s">
        <v>248</v>
      </c>
      <c r="BM322" s="164" t="s">
        <v>844</v>
      </c>
    </row>
    <row r="323" spans="2:65" s="1" customFormat="1" ht="24" customHeight="1">
      <c r="B323" s="152"/>
      <c r="C323" s="153" t="s">
        <v>845</v>
      </c>
      <c r="D323" s="153" t="s">
        <v>184</v>
      </c>
      <c r="E323" s="154" t="s">
        <v>846</v>
      </c>
      <c r="F323" s="155" t="s">
        <v>847</v>
      </c>
      <c r="G323" s="156" t="s">
        <v>217</v>
      </c>
      <c r="H323" s="157">
        <v>482</v>
      </c>
      <c r="I323" s="158"/>
      <c r="J323" s="159">
        <f t="shared" si="80"/>
        <v>0</v>
      </c>
      <c r="K323" s="155" t="s">
        <v>188</v>
      </c>
      <c r="L323" s="28"/>
      <c r="M323" s="160" t="s">
        <v>1</v>
      </c>
      <c r="N323" s="161" t="s">
        <v>40</v>
      </c>
      <c r="O323" s="51"/>
      <c r="P323" s="162">
        <f t="shared" si="81"/>
        <v>0</v>
      </c>
      <c r="Q323" s="162">
        <v>4.6999999999999999E-4</v>
      </c>
      <c r="R323" s="162">
        <f t="shared" si="82"/>
        <v>0.22653999999999999</v>
      </c>
      <c r="S323" s="162">
        <v>0</v>
      </c>
      <c r="T323" s="163">
        <f t="shared" si="83"/>
        <v>0</v>
      </c>
      <c r="AR323" s="164" t="s">
        <v>248</v>
      </c>
      <c r="AT323" s="164" t="s">
        <v>184</v>
      </c>
      <c r="AU323" s="164" t="s">
        <v>86</v>
      </c>
      <c r="AY323" s="13" t="s">
        <v>182</v>
      </c>
      <c r="BE323" s="165">
        <f t="shared" si="84"/>
        <v>0</v>
      </c>
      <c r="BF323" s="165">
        <f t="shared" si="85"/>
        <v>0</v>
      </c>
      <c r="BG323" s="165">
        <f t="shared" si="86"/>
        <v>0</v>
      </c>
      <c r="BH323" s="165">
        <f t="shared" si="87"/>
        <v>0</v>
      </c>
      <c r="BI323" s="165">
        <f t="shared" si="88"/>
        <v>0</v>
      </c>
      <c r="BJ323" s="13" t="s">
        <v>86</v>
      </c>
      <c r="BK323" s="165">
        <f t="shared" si="89"/>
        <v>0</v>
      </c>
      <c r="BL323" s="13" t="s">
        <v>248</v>
      </c>
      <c r="BM323" s="164" t="s">
        <v>848</v>
      </c>
    </row>
    <row r="324" spans="2:65" s="1" customFormat="1" ht="24" customHeight="1">
      <c r="B324" s="152"/>
      <c r="C324" s="153" t="s">
        <v>849</v>
      </c>
      <c r="D324" s="153" t="s">
        <v>184</v>
      </c>
      <c r="E324" s="154" t="s">
        <v>850</v>
      </c>
      <c r="F324" s="155" t="s">
        <v>851</v>
      </c>
      <c r="G324" s="156" t="s">
        <v>217</v>
      </c>
      <c r="H324" s="157">
        <v>482</v>
      </c>
      <c r="I324" s="158"/>
      <c r="J324" s="159">
        <f t="shared" si="80"/>
        <v>0</v>
      </c>
      <c r="K324" s="155" t="s">
        <v>188</v>
      </c>
      <c r="L324" s="28"/>
      <c r="M324" s="160" t="s">
        <v>1</v>
      </c>
      <c r="N324" s="161" t="s">
        <v>40</v>
      </c>
      <c r="O324" s="51"/>
      <c r="P324" s="162">
        <f t="shared" si="81"/>
        <v>0</v>
      </c>
      <c r="Q324" s="162">
        <v>0</v>
      </c>
      <c r="R324" s="162">
        <f t="shared" si="82"/>
        <v>0</v>
      </c>
      <c r="S324" s="162">
        <v>7.5100000000000002E-3</v>
      </c>
      <c r="T324" s="163">
        <f t="shared" si="83"/>
        <v>3.6198200000000003</v>
      </c>
      <c r="AR324" s="164" t="s">
        <v>248</v>
      </c>
      <c r="AT324" s="164" t="s">
        <v>184</v>
      </c>
      <c r="AU324" s="164" t="s">
        <v>86</v>
      </c>
      <c r="AY324" s="13" t="s">
        <v>182</v>
      </c>
      <c r="BE324" s="165">
        <f t="shared" si="84"/>
        <v>0</v>
      </c>
      <c r="BF324" s="165">
        <f t="shared" si="85"/>
        <v>0</v>
      </c>
      <c r="BG324" s="165">
        <f t="shared" si="86"/>
        <v>0</v>
      </c>
      <c r="BH324" s="165">
        <f t="shared" si="87"/>
        <v>0</v>
      </c>
      <c r="BI324" s="165">
        <f t="shared" si="88"/>
        <v>0</v>
      </c>
      <c r="BJ324" s="13" t="s">
        <v>86</v>
      </c>
      <c r="BK324" s="165">
        <f t="shared" si="89"/>
        <v>0</v>
      </c>
      <c r="BL324" s="13" t="s">
        <v>248</v>
      </c>
      <c r="BM324" s="164" t="s">
        <v>852</v>
      </c>
    </row>
    <row r="325" spans="2:65" s="1" customFormat="1" ht="24" customHeight="1">
      <c r="B325" s="152"/>
      <c r="C325" s="153" t="s">
        <v>853</v>
      </c>
      <c r="D325" s="153" t="s">
        <v>184</v>
      </c>
      <c r="E325" s="154" t="s">
        <v>854</v>
      </c>
      <c r="F325" s="155" t="s">
        <v>855</v>
      </c>
      <c r="G325" s="156" t="s">
        <v>312</v>
      </c>
      <c r="H325" s="157">
        <v>68.5</v>
      </c>
      <c r="I325" s="158"/>
      <c r="J325" s="159">
        <f t="shared" si="80"/>
        <v>0</v>
      </c>
      <c r="K325" s="155" t="s">
        <v>188</v>
      </c>
      <c r="L325" s="28"/>
      <c r="M325" s="160" t="s">
        <v>1</v>
      </c>
      <c r="N325" s="161" t="s">
        <v>40</v>
      </c>
      <c r="O325" s="51"/>
      <c r="P325" s="162">
        <f t="shared" si="81"/>
        <v>0</v>
      </c>
      <c r="Q325" s="162">
        <v>0</v>
      </c>
      <c r="R325" s="162">
        <f t="shared" si="82"/>
        <v>0</v>
      </c>
      <c r="S325" s="162">
        <v>4.1999999999999997E-3</v>
      </c>
      <c r="T325" s="163">
        <f t="shared" si="83"/>
        <v>0.28769999999999996</v>
      </c>
      <c r="AR325" s="164" t="s">
        <v>248</v>
      </c>
      <c r="AT325" s="164" t="s">
        <v>184</v>
      </c>
      <c r="AU325" s="164" t="s">
        <v>86</v>
      </c>
      <c r="AY325" s="13" t="s">
        <v>182</v>
      </c>
      <c r="BE325" s="165">
        <f t="shared" si="84"/>
        <v>0</v>
      </c>
      <c r="BF325" s="165">
        <f t="shared" si="85"/>
        <v>0</v>
      </c>
      <c r="BG325" s="165">
        <f t="shared" si="86"/>
        <v>0</v>
      </c>
      <c r="BH325" s="165">
        <f t="shared" si="87"/>
        <v>0</v>
      </c>
      <c r="BI325" s="165">
        <f t="shared" si="88"/>
        <v>0</v>
      </c>
      <c r="BJ325" s="13" t="s">
        <v>86</v>
      </c>
      <c r="BK325" s="165">
        <f t="shared" si="89"/>
        <v>0</v>
      </c>
      <c r="BL325" s="13" t="s">
        <v>248</v>
      </c>
      <c r="BM325" s="164" t="s">
        <v>856</v>
      </c>
    </row>
    <row r="326" spans="2:65" s="1" customFormat="1" ht="24" customHeight="1">
      <c r="B326" s="152"/>
      <c r="C326" s="153" t="s">
        <v>857</v>
      </c>
      <c r="D326" s="153" t="s">
        <v>184</v>
      </c>
      <c r="E326" s="154" t="s">
        <v>858</v>
      </c>
      <c r="F326" s="155" t="s">
        <v>859</v>
      </c>
      <c r="G326" s="156" t="s">
        <v>312</v>
      </c>
      <c r="H326" s="157">
        <v>43.2</v>
      </c>
      <c r="I326" s="158"/>
      <c r="J326" s="159">
        <f t="shared" si="80"/>
        <v>0</v>
      </c>
      <c r="K326" s="155" t="s">
        <v>188</v>
      </c>
      <c r="L326" s="28"/>
      <c r="M326" s="160" t="s">
        <v>1</v>
      </c>
      <c r="N326" s="161" t="s">
        <v>40</v>
      </c>
      <c r="O326" s="51"/>
      <c r="P326" s="162">
        <f t="shared" si="81"/>
        <v>0</v>
      </c>
      <c r="Q326" s="162">
        <v>0</v>
      </c>
      <c r="R326" s="162">
        <f t="shared" si="82"/>
        <v>0</v>
      </c>
      <c r="S326" s="162">
        <v>5.7999999999999996E-3</v>
      </c>
      <c r="T326" s="163">
        <f t="shared" si="83"/>
        <v>0.25056</v>
      </c>
      <c r="AR326" s="164" t="s">
        <v>248</v>
      </c>
      <c r="AT326" s="164" t="s">
        <v>184</v>
      </c>
      <c r="AU326" s="164" t="s">
        <v>86</v>
      </c>
      <c r="AY326" s="13" t="s">
        <v>182</v>
      </c>
      <c r="BE326" s="165">
        <f t="shared" si="84"/>
        <v>0</v>
      </c>
      <c r="BF326" s="165">
        <f t="shared" si="85"/>
        <v>0</v>
      </c>
      <c r="BG326" s="165">
        <f t="shared" si="86"/>
        <v>0</v>
      </c>
      <c r="BH326" s="165">
        <f t="shared" si="87"/>
        <v>0</v>
      </c>
      <c r="BI326" s="165">
        <f t="shared" si="88"/>
        <v>0</v>
      </c>
      <c r="BJ326" s="13" t="s">
        <v>86</v>
      </c>
      <c r="BK326" s="165">
        <f t="shared" si="89"/>
        <v>0</v>
      </c>
      <c r="BL326" s="13" t="s">
        <v>248</v>
      </c>
      <c r="BM326" s="164" t="s">
        <v>860</v>
      </c>
    </row>
    <row r="327" spans="2:65" s="1" customFormat="1" ht="24" customHeight="1">
      <c r="B327" s="152"/>
      <c r="C327" s="153" t="s">
        <v>861</v>
      </c>
      <c r="D327" s="153" t="s">
        <v>184</v>
      </c>
      <c r="E327" s="154" t="s">
        <v>862</v>
      </c>
      <c r="F327" s="155" t="s">
        <v>863</v>
      </c>
      <c r="G327" s="156" t="s">
        <v>312</v>
      </c>
      <c r="H327" s="157">
        <v>68.5</v>
      </c>
      <c r="I327" s="158"/>
      <c r="J327" s="159">
        <f t="shared" si="80"/>
        <v>0</v>
      </c>
      <c r="K327" s="155" t="s">
        <v>188</v>
      </c>
      <c r="L327" s="28"/>
      <c r="M327" s="160" t="s">
        <v>1</v>
      </c>
      <c r="N327" s="161" t="s">
        <v>40</v>
      </c>
      <c r="O327" s="51"/>
      <c r="P327" s="162">
        <f t="shared" si="81"/>
        <v>0</v>
      </c>
      <c r="Q327" s="162">
        <v>4.1599999999999996E-3</v>
      </c>
      <c r="R327" s="162">
        <f t="shared" si="82"/>
        <v>0.28495999999999999</v>
      </c>
      <c r="S327" s="162">
        <v>0</v>
      </c>
      <c r="T327" s="163">
        <f t="shared" si="83"/>
        <v>0</v>
      </c>
      <c r="AR327" s="164" t="s">
        <v>248</v>
      </c>
      <c r="AT327" s="164" t="s">
        <v>184</v>
      </c>
      <c r="AU327" s="164" t="s">
        <v>86</v>
      </c>
      <c r="AY327" s="13" t="s">
        <v>182</v>
      </c>
      <c r="BE327" s="165">
        <f t="shared" si="84"/>
        <v>0</v>
      </c>
      <c r="BF327" s="165">
        <f t="shared" si="85"/>
        <v>0</v>
      </c>
      <c r="BG327" s="165">
        <f t="shared" si="86"/>
        <v>0</v>
      </c>
      <c r="BH327" s="165">
        <f t="shared" si="87"/>
        <v>0</v>
      </c>
      <c r="BI327" s="165">
        <f t="shared" si="88"/>
        <v>0</v>
      </c>
      <c r="BJ327" s="13" t="s">
        <v>86</v>
      </c>
      <c r="BK327" s="165">
        <f t="shared" si="89"/>
        <v>0</v>
      </c>
      <c r="BL327" s="13" t="s">
        <v>248</v>
      </c>
      <c r="BM327" s="164" t="s">
        <v>864</v>
      </c>
    </row>
    <row r="328" spans="2:65" s="1" customFormat="1" ht="24" customHeight="1">
      <c r="B328" s="152"/>
      <c r="C328" s="153" t="s">
        <v>865</v>
      </c>
      <c r="D328" s="153" t="s">
        <v>184</v>
      </c>
      <c r="E328" s="154" t="s">
        <v>866</v>
      </c>
      <c r="F328" s="155" t="s">
        <v>867</v>
      </c>
      <c r="G328" s="156" t="s">
        <v>312</v>
      </c>
      <c r="H328" s="157">
        <v>86</v>
      </c>
      <c r="I328" s="158"/>
      <c r="J328" s="159">
        <f t="shared" si="80"/>
        <v>0</v>
      </c>
      <c r="K328" s="155" t="s">
        <v>188</v>
      </c>
      <c r="L328" s="28"/>
      <c r="M328" s="160" t="s">
        <v>1</v>
      </c>
      <c r="N328" s="161" t="s">
        <v>40</v>
      </c>
      <c r="O328" s="51"/>
      <c r="P328" s="162">
        <f t="shared" si="81"/>
        <v>0</v>
      </c>
      <c r="Q328" s="162">
        <v>4.3400000000000001E-3</v>
      </c>
      <c r="R328" s="162">
        <f t="shared" si="82"/>
        <v>0.37324000000000002</v>
      </c>
      <c r="S328" s="162">
        <v>0</v>
      </c>
      <c r="T328" s="163">
        <f t="shared" si="83"/>
        <v>0</v>
      </c>
      <c r="AR328" s="164" t="s">
        <v>248</v>
      </c>
      <c r="AT328" s="164" t="s">
        <v>184</v>
      </c>
      <c r="AU328" s="164" t="s">
        <v>86</v>
      </c>
      <c r="AY328" s="13" t="s">
        <v>182</v>
      </c>
      <c r="BE328" s="165">
        <f t="shared" si="84"/>
        <v>0</v>
      </c>
      <c r="BF328" s="165">
        <f t="shared" si="85"/>
        <v>0</v>
      </c>
      <c r="BG328" s="165">
        <f t="shared" si="86"/>
        <v>0</v>
      </c>
      <c r="BH328" s="165">
        <f t="shared" si="87"/>
        <v>0</v>
      </c>
      <c r="BI328" s="165">
        <f t="shared" si="88"/>
        <v>0</v>
      </c>
      <c r="BJ328" s="13" t="s">
        <v>86</v>
      </c>
      <c r="BK328" s="165">
        <f t="shared" si="89"/>
        <v>0</v>
      </c>
      <c r="BL328" s="13" t="s">
        <v>248</v>
      </c>
      <c r="BM328" s="164" t="s">
        <v>868</v>
      </c>
    </row>
    <row r="329" spans="2:65" s="1" customFormat="1" ht="36" customHeight="1">
      <c r="B329" s="152"/>
      <c r="C329" s="153" t="s">
        <v>869</v>
      </c>
      <c r="D329" s="153" t="s">
        <v>184</v>
      </c>
      <c r="E329" s="154" t="s">
        <v>870</v>
      </c>
      <c r="F329" s="155" t="s">
        <v>871</v>
      </c>
      <c r="G329" s="156" t="s">
        <v>312</v>
      </c>
      <c r="H329" s="157">
        <v>86</v>
      </c>
      <c r="I329" s="158"/>
      <c r="J329" s="159">
        <f t="shared" si="80"/>
        <v>0</v>
      </c>
      <c r="K329" s="155" t="s">
        <v>188</v>
      </c>
      <c r="L329" s="28"/>
      <c r="M329" s="160" t="s">
        <v>1</v>
      </c>
      <c r="N329" s="161" t="s">
        <v>40</v>
      </c>
      <c r="O329" s="51"/>
      <c r="P329" s="162">
        <f t="shared" si="81"/>
        <v>0</v>
      </c>
      <c r="Q329" s="162">
        <v>0</v>
      </c>
      <c r="R329" s="162">
        <f t="shared" si="82"/>
        <v>0</v>
      </c>
      <c r="S329" s="162">
        <v>2.98E-3</v>
      </c>
      <c r="T329" s="163">
        <f t="shared" si="83"/>
        <v>0.25628000000000001</v>
      </c>
      <c r="AR329" s="164" t="s">
        <v>248</v>
      </c>
      <c r="AT329" s="164" t="s">
        <v>184</v>
      </c>
      <c r="AU329" s="164" t="s">
        <v>86</v>
      </c>
      <c r="AY329" s="13" t="s">
        <v>182</v>
      </c>
      <c r="BE329" s="165">
        <f t="shared" si="84"/>
        <v>0</v>
      </c>
      <c r="BF329" s="165">
        <f t="shared" si="85"/>
        <v>0</v>
      </c>
      <c r="BG329" s="165">
        <f t="shared" si="86"/>
        <v>0</v>
      </c>
      <c r="BH329" s="165">
        <f t="shared" si="87"/>
        <v>0</v>
      </c>
      <c r="BI329" s="165">
        <f t="shared" si="88"/>
        <v>0</v>
      </c>
      <c r="BJ329" s="13" t="s">
        <v>86</v>
      </c>
      <c r="BK329" s="165">
        <f t="shared" si="89"/>
        <v>0</v>
      </c>
      <c r="BL329" s="13" t="s">
        <v>248</v>
      </c>
      <c r="BM329" s="164" t="s">
        <v>872</v>
      </c>
    </row>
    <row r="330" spans="2:65" s="1" customFormat="1" ht="24" customHeight="1">
      <c r="B330" s="152"/>
      <c r="C330" s="153" t="s">
        <v>873</v>
      </c>
      <c r="D330" s="153" t="s">
        <v>184</v>
      </c>
      <c r="E330" s="154" t="s">
        <v>874</v>
      </c>
      <c r="F330" s="155" t="s">
        <v>875</v>
      </c>
      <c r="G330" s="156" t="s">
        <v>312</v>
      </c>
      <c r="H330" s="157">
        <v>69</v>
      </c>
      <c r="I330" s="158"/>
      <c r="J330" s="159">
        <f t="shared" si="80"/>
        <v>0</v>
      </c>
      <c r="K330" s="155" t="s">
        <v>188</v>
      </c>
      <c r="L330" s="28"/>
      <c r="M330" s="160" t="s">
        <v>1</v>
      </c>
      <c r="N330" s="161" t="s">
        <v>40</v>
      </c>
      <c r="O330" s="51"/>
      <c r="P330" s="162">
        <f t="shared" si="81"/>
        <v>0</v>
      </c>
      <c r="Q330" s="162">
        <v>3.9500000000000004E-3</v>
      </c>
      <c r="R330" s="162">
        <f t="shared" si="82"/>
        <v>0.27255000000000001</v>
      </c>
      <c r="S330" s="162">
        <v>0</v>
      </c>
      <c r="T330" s="163">
        <f t="shared" si="83"/>
        <v>0</v>
      </c>
      <c r="AR330" s="164" t="s">
        <v>248</v>
      </c>
      <c r="AT330" s="164" t="s">
        <v>184</v>
      </c>
      <c r="AU330" s="164" t="s">
        <v>86</v>
      </c>
      <c r="AY330" s="13" t="s">
        <v>182</v>
      </c>
      <c r="BE330" s="165">
        <f t="shared" si="84"/>
        <v>0</v>
      </c>
      <c r="BF330" s="165">
        <f t="shared" si="85"/>
        <v>0</v>
      </c>
      <c r="BG330" s="165">
        <f t="shared" si="86"/>
        <v>0</v>
      </c>
      <c r="BH330" s="165">
        <f t="shared" si="87"/>
        <v>0</v>
      </c>
      <c r="BI330" s="165">
        <f t="shared" si="88"/>
        <v>0</v>
      </c>
      <c r="BJ330" s="13" t="s">
        <v>86</v>
      </c>
      <c r="BK330" s="165">
        <f t="shared" si="89"/>
        <v>0</v>
      </c>
      <c r="BL330" s="13" t="s">
        <v>248</v>
      </c>
      <c r="BM330" s="164" t="s">
        <v>876</v>
      </c>
    </row>
    <row r="331" spans="2:65" s="1" customFormat="1" ht="24" customHeight="1">
      <c r="B331" s="152"/>
      <c r="C331" s="153" t="s">
        <v>877</v>
      </c>
      <c r="D331" s="153" t="s">
        <v>184</v>
      </c>
      <c r="E331" s="154" t="s">
        <v>878</v>
      </c>
      <c r="F331" s="155" t="s">
        <v>879</v>
      </c>
      <c r="G331" s="156" t="s">
        <v>312</v>
      </c>
      <c r="H331" s="157">
        <v>69</v>
      </c>
      <c r="I331" s="158"/>
      <c r="J331" s="159">
        <f t="shared" si="80"/>
        <v>0</v>
      </c>
      <c r="K331" s="155" t="s">
        <v>188</v>
      </c>
      <c r="L331" s="28"/>
      <c r="M331" s="160" t="s">
        <v>1</v>
      </c>
      <c r="N331" s="161" t="s">
        <v>40</v>
      </c>
      <c r="O331" s="51"/>
      <c r="P331" s="162">
        <f t="shared" si="81"/>
        <v>0</v>
      </c>
      <c r="Q331" s="162">
        <v>0</v>
      </c>
      <c r="R331" s="162">
        <f t="shared" si="82"/>
        <v>0</v>
      </c>
      <c r="S331" s="162">
        <v>3.47E-3</v>
      </c>
      <c r="T331" s="163">
        <f t="shared" si="83"/>
        <v>0.23943</v>
      </c>
      <c r="AR331" s="164" t="s">
        <v>248</v>
      </c>
      <c r="AT331" s="164" t="s">
        <v>184</v>
      </c>
      <c r="AU331" s="164" t="s">
        <v>86</v>
      </c>
      <c r="AY331" s="13" t="s">
        <v>182</v>
      </c>
      <c r="BE331" s="165">
        <f t="shared" si="84"/>
        <v>0</v>
      </c>
      <c r="BF331" s="165">
        <f t="shared" si="85"/>
        <v>0</v>
      </c>
      <c r="BG331" s="165">
        <f t="shared" si="86"/>
        <v>0</v>
      </c>
      <c r="BH331" s="165">
        <f t="shared" si="87"/>
        <v>0</v>
      </c>
      <c r="BI331" s="165">
        <f t="shared" si="88"/>
        <v>0</v>
      </c>
      <c r="BJ331" s="13" t="s">
        <v>86</v>
      </c>
      <c r="BK331" s="165">
        <f t="shared" si="89"/>
        <v>0</v>
      </c>
      <c r="BL331" s="13" t="s">
        <v>248</v>
      </c>
      <c r="BM331" s="164" t="s">
        <v>880</v>
      </c>
    </row>
    <row r="332" spans="2:65" s="1" customFormat="1" ht="24" customHeight="1">
      <c r="B332" s="152"/>
      <c r="C332" s="153" t="s">
        <v>881</v>
      </c>
      <c r="D332" s="153" t="s">
        <v>184</v>
      </c>
      <c r="E332" s="154" t="s">
        <v>882</v>
      </c>
      <c r="F332" s="155" t="s">
        <v>883</v>
      </c>
      <c r="G332" s="156" t="s">
        <v>246</v>
      </c>
      <c r="H332" s="157">
        <v>4</v>
      </c>
      <c r="I332" s="158"/>
      <c r="J332" s="159">
        <f t="shared" si="80"/>
        <v>0</v>
      </c>
      <c r="K332" s="155" t="s">
        <v>188</v>
      </c>
      <c r="L332" s="28"/>
      <c r="M332" s="160" t="s">
        <v>1</v>
      </c>
      <c r="N332" s="161" t="s">
        <v>40</v>
      </c>
      <c r="O332" s="51"/>
      <c r="P332" s="162">
        <f t="shared" si="81"/>
        <v>0</v>
      </c>
      <c r="Q332" s="162">
        <v>4.6499999999999996E-3</v>
      </c>
      <c r="R332" s="162">
        <f t="shared" si="82"/>
        <v>1.8599999999999998E-2</v>
      </c>
      <c r="S332" s="162">
        <v>0</v>
      </c>
      <c r="T332" s="163">
        <f t="shared" si="83"/>
        <v>0</v>
      </c>
      <c r="AR332" s="164" t="s">
        <v>248</v>
      </c>
      <c r="AT332" s="164" t="s">
        <v>184</v>
      </c>
      <c r="AU332" s="164" t="s">
        <v>86</v>
      </c>
      <c r="AY332" s="13" t="s">
        <v>182</v>
      </c>
      <c r="BE332" s="165">
        <f t="shared" si="84"/>
        <v>0</v>
      </c>
      <c r="BF332" s="165">
        <f t="shared" si="85"/>
        <v>0</v>
      </c>
      <c r="BG332" s="165">
        <f t="shared" si="86"/>
        <v>0</v>
      </c>
      <c r="BH332" s="165">
        <f t="shared" si="87"/>
        <v>0</v>
      </c>
      <c r="BI332" s="165">
        <f t="shared" si="88"/>
        <v>0</v>
      </c>
      <c r="BJ332" s="13" t="s">
        <v>86</v>
      </c>
      <c r="BK332" s="165">
        <f t="shared" si="89"/>
        <v>0</v>
      </c>
      <c r="BL332" s="13" t="s">
        <v>248</v>
      </c>
      <c r="BM332" s="164" t="s">
        <v>884</v>
      </c>
    </row>
    <row r="333" spans="2:65" s="1" customFormat="1" ht="24" customHeight="1">
      <c r="B333" s="152"/>
      <c r="C333" s="153" t="s">
        <v>885</v>
      </c>
      <c r="D333" s="153" t="s">
        <v>184</v>
      </c>
      <c r="E333" s="154" t="s">
        <v>886</v>
      </c>
      <c r="F333" s="155" t="s">
        <v>887</v>
      </c>
      <c r="G333" s="156" t="s">
        <v>246</v>
      </c>
      <c r="H333" s="157">
        <v>4</v>
      </c>
      <c r="I333" s="158"/>
      <c r="J333" s="159">
        <f t="shared" si="80"/>
        <v>0</v>
      </c>
      <c r="K333" s="155" t="s">
        <v>188</v>
      </c>
      <c r="L333" s="28"/>
      <c r="M333" s="160" t="s">
        <v>1</v>
      </c>
      <c r="N333" s="161" t="s">
        <v>40</v>
      </c>
      <c r="O333" s="51"/>
      <c r="P333" s="162">
        <f t="shared" si="81"/>
        <v>0</v>
      </c>
      <c r="Q333" s="162">
        <v>0</v>
      </c>
      <c r="R333" s="162">
        <f t="shared" si="82"/>
        <v>0</v>
      </c>
      <c r="S333" s="162">
        <v>3.2000000000000002E-3</v>
      </c>
      <c r="T333" s="163">
        <f t="shared" si="83"/>
        <v>1.2800000000000001E-2</v>
      </c>
      <c r="AR333" s="164" t="s">
        <v>248</v>
      </c>
      <c r="AT333" s="164" t="s">
        <v>184</v>
      </c>
      <c r="AU333" s="164" t="s">
        <v>86</v>
      </c>
      <c r="AY333" s="13" t="s">
        <v>182</v>
      </c>
      <c r="BE333" s="165">
        <f t="shared" si="84"/>
        <v>0</v>
      </c>
      <c r="BF333" s="165">
        <f t="shared" si="85"/>
        <v>0</v>
      </c>
      <c r="BG333" s="165">
        <f t="shared" si="86"/>
        <v>0</v>
      </c>
      <c r="BH333" s="165">
        <f t="shared" si="87"/>
        <v>0</v>
      </c>
      <c r="BI333" s="165">
        <f t="shared" si="88"/>
        <v>0</v>
      </c>
      <c r="BJ333" s="13" t="s">
        <v>86</v>
      </c>
      <c r="BK333" s="165">
        <f t="shared" si="89"/>
        <v>0</v>
      </c>
      <c r="BL333" s="13" t="s">
        <v>248</v>
      </c>
      <c r="BM333" s="164" t="s">
        <v>888</v>
      </c>
    </row>
    <row r="334" spans="2:65" s="1" customFormat="1" ht="24" customHeight="1">
      <c r="B334" s="152"/>
      <c r="C334" s="153" t="s">
        <v>889</v>
      </c>
      <c r="D334" s="153" t="s">
        <v>184</v>
      </c>
      <c r="E334" s="154" t="s">
        <v>890</v>
      </c>
      <c r="F334" s="155" t="s">
        <v>891</v>
      </c>
      <c r="G334" s="156" t="s">
        <v>312</v>
      </c>
      <c r="H334" s="157">
        <v>34</v>
      </c>
      <c r="I334" s="158"/>
      <c r="J334" s="159">
        <f t="shared" si="80"/>
        <v>0</v>
      </c>
      <c r="K334" s="155" t="s">
        <v>188</v>
      </c>
      <c r="L334" s="28"/>
      <c r="M334" s="160" t="s">
        <v>1</v>
      </c>
      <c r="N334" s="161" t="s">
        <v>40</v>
      </c>
      <c r="O334" s="51"/>
      <c r="P334" s="162">
        <f t="shared" si="81"/>
        <v>0</v>
      </c>
      <c r="Q334" s="162">
        <v>4.2399999999999998E-3</v>
      </c>
      <c r="R334" s="162">
        <f t="shared" si="82"/>
        <v>0.14415999999999998</v>
      </c>
      <c r="S334" s="162">
        <v>0</v>
      </c>
      <c r="T334" s="163">
        <f t="shared" si="83"/>
        <v>0</v>
      </c>
      <c r="AR334" s="164" t="s">
        <v>248</v>
      </c>
      <c r="AT334" s="164" t="s">
        <v>184</v>
      </c>
      <c r="AU334" s="164" t="s">
        <v>86</v>
      </c>
      <c r="AY334" s="13" t="s">
        <v>182</v>
      </c>
      <c r="BE334" s="165">
        <f t="shared" si="84"/>
        <v>0</v>
      </c>
      <c r="BF334" s="165">
        <f t="shared" si="85"/>
        <v>0</v>
      </c>
      <c r="BG334" s="165">
        <f t="shared" si="86"/>
        <v>0</v>
      </c>
      <c r="BH334" s="165">
        <f t="shared" si="87"/>
        <v>0</v>
      </c>
      <c r="BI334" s="165">
        <f t="shared" si="88"/>
        <v>0</v>
      </c>
      <c r="BJ334" s="13" t="s">
        <v>86</v>
      </c>
      <c r="BK334" s="165">
        <f t="shared" si="89"/>
        <v>0</v>
      </c>
      <c r="BL334" s="13" t="s">
        <v>248</v>
      </c>
      <c r="BM334" s="164" t="s">
        <v>892</v>
      </c>
    </row>
    <row r="335" spans="2:65" s="1" customFormat="1" ht="24" customHeight="1">
      <c r="B335" s="152"/>
      <c r="C335" s="153" t="s">
        <v>893</v>
      </c>
      <c r="D335" s="153" t="s">
        <v>184</v>
      </c>
      <c r="E335" s="154" t="s">
        <v>894</v>
      </c>
      <c r="F335" s="155" t="s">
        <v>895</v>
      </c>
      <c r="G335" s="156" t="s">
        <v>312</v>
      </c>
      <c r="H335" s="157">
        <v>34</v>
      </c>
      <c r="I335" s="158"/>
      <c r="J335" s="159">
        <f t="shared" si="80"/>
        <v>0</v>
      </c>
      <c r="K335" s="155" t="s">
        <v>188</v>
      </c>
      <c r="L335" s="28"/>
      <c r="M335" s="160" t="s">
        <v>1</v>
      </c>
      <c r="N335" s="161" t="s">
        <v>40</v>
      </c>
      <c r="O335" s="51"/>
      <c r="P335" s="162">
        <f t="shared" si="81"/>
        <v>0</v>
      </c>
      <c r="Q335" s="162">
        <v>0</v>
      </c>
      <c r="R335" s="162">
        <f t="shared" si="82"/>
        <v>0</v>
      </c>
      <c r="S335" s="162">
        <v>1.97E-3</v>
      </c>
      <c r="T335" s="163">
        <f t="shared" si="83"/>
        <v>6.6979999999999998E-2</v>
      </c>
      <c r="AR335" s="164" t="s">
        <v>248</v>
      </c>
      <c r="AT335" s="164" t="s">
        <v>184</v>
      </c>
      <c r="AU335" s="164" t="s">
        <v>86</v>
      </c>
      <c r="AY335" s="13" t="s">
        <v>182</v>
      </c>
      <c r="BE335" s="165">
        <f t="shared" si="84"/>
        <v>0</v>
      </c>
      <c r="BF335" s="165">
        <f t="shared" si="85"/>
        <v>0</v>
      </c>
      <c r="BG335" s="165">
        <f t="shared" si="86"/>
        <v>0</v>
      </c>
      <c r="BH335" s="165">
        <f t="shared" si="87"/>
        <v>0</v>
      </c>
      <c r="BI335" s="165">
        <f t="shared" si="88"/>
        <v>0</v>
      </c>
      <c r="BJ335" s="13" t="s">
        <v>86</v>
      </c>
      <c r="BK335" s="165">
        <f t="shared" si="89"/>
        <v>0</v>
      </c>
      <c r="BL335" s="13" t="s">
        <v>248</v>
      </c>
      <c r="BM335" s="164" t="s">
        <v>896</v>
      </c>
    </row>
    <row r="336" spans="2:65" s="1" customFormat="1" ht="24" customHeight="1">
      <c r="B336" s="152"/>
      <c r="C336" s="153" t="s">
        <v>897</v>
      </c>
      <c r="D336" s="153" t="s">
        <v>184</v>
      </c>
      <c r="E336" s="154" t="s">
        <v>898</v>
      </c>
      <c r="F336" s="155" t="s">
        <v>899</v>
      </c>
      <c r="G336" s="156" t="s">
        <v>312</v>
      </c>
      <c r="H336" s="157">
        <v>72</v>
      </c>
      <c r="I336" s="158"/>
      <c r="J336" s="159">
        <f t="shared" si="80"/>
        <v>0</v>
      </c>
      <c r="K336" s="155" t="s">
        <v>188</v>
      </c>
      <c r="L336" s="28"/>
      <c r="M336" s="160" t="s">
        <v>1</v>
      </c>
      <c r="N336" s="161" t="s">
        <v>40</v>
      </c>
      <c r="O336" s="51"/>
      <c r="P336" s="162">
        <f t="shared" si="81"/>
        <v>0</v>
      </c>
      <c r="Q336" s="162">
        <v>4.3499999999999997E-3</v>
      </c>
      <c r="R336" s="162">
        <f t="shared" si="82"/>
        <v>0.31319999999999998</v>
      </c>
      <c r="S336" s="162">
        <v>0</v>
      </c>
      <c r="T336" s="163">
        <f t="shared" si="83"/>
        <v>0</v>
      </c>
      <c r="AR336" s="164" t="s">
        <v>248</v>
      </c>
      <c r="AT336" s="164" t="s">
        <v>184</v>
      </c>
      <c r="AU336" s="164" t="s">
        <v>86</v>
      </c>
      <c r="AY336" s="13" t="s">
        <v>182</v>
      </c>
      <c r="BE336" s="165">
        <f t="shared" si="84"/>
        <v>0</v>
      </c>
      <c r="BF336" s="165">
        <f t="shared" si="85"/>
        <v>0</v>
      </c>
      <c r="BG336" s="165">
        <f t="shared" si="86"/>
        <v>0</v>
      </c>
      <c r="BH336" s="165">
        <f t="shared" si="87"/>
        <v>0</v>
      </c>
      <c r="BI336" s="165">
        <f t="shared" si="88"/>
        <v>0</v>
      </c>
      <c r="BJ336" s="13" t="s">
        <v>86</v>
      </c>
      <c r="BK336" s="165">
        <f t="shared" si="89"/>
        <v>0</v>
      </c>
      <c r="BL336" s="13" t="s">
        <v>248</v>
      </c>
      <c r="BM336" s="164" t="s">
        <v>900</v>
      </c>
    </row>
    <row r="337" spans="2:65" s="1" customFormat="1" ht="24" customHeight="1">
      <c r="B337" s="152"/>
      <c r="C337" s="153" t="s">
        <v>901</v>
      </c>
      <c r="D337" s="153" t="s">
        <v>184</v>
      </c>
      <c r="E337" s="154" t="s">
        <v>902</v>
      </c>
      <c r="F337" s="155" t="s">
        <v>903</v>
      </c>
      <c r="G337" s="156" t="s">
        <v>312</v>
      </c>
      <c r="H337" s="157">
        <v>72</v>
      </c>
      <c r="I337" s="158"/>
      <c r="J337" s="159">
        <f t="shared" si="80"/>
        <v>0</v>
      </c>
      <c r="K337" s="155" t="s">
        <v>188</v>
      </c>
      <c r="L337" s="28"/>
      <c r="M337" s="160" t="s">
        <v>1</v>
      </c>
      <c r="N337" s="161" t="s">
        <v>40</v>
      </c>
      <c r="O337" s="51"/>
      <c r="P337" s="162">
        <f t="shared" si="81"/>
        <v>0</v>
      </c>
      <c r="Q337" s="162">
        <v>0</v>
      </c>
      <c r="R337" s="162">
        <f t="shared" si="82"/>
        <v>0</v>
      </c>
      <c r="S337" s="162">
        <v>1.3500000000000001E-3</v>
      </c>
      <c r="T337" s="163">
        <f t="shared" si="83"/>
        <v>9.7200000000000009E-2</v>
      </c>
      <c r="AR337" s="164" t="s">
        <v>248</v>
      </c>
      <c r="AT337" s="164" t="s">
        <v>184</v>
      </c>
      <c r="AU337" s="164" t="s">
        <v>86</v>
      </c>
      <c r="AY337" s="13" t="s">
        <v>182</v>
      </c>
      <c r="BE337" s="165">
        <f t="shared" si="84"/>
        <v>0</v>
      </c>
      <c r="BF337" s="165">
        <f t="shared" si="85"/>
        <v>0</v>
      </c>
      <c r="BG337" s="165">
        <f t="shared" si="86"/>
        <v>0</v>
      </c>
      <c r="BH337" s="165">
        <f t="shared" si="87"/>
        <v>0</v>
      </c>
      <c r="BI337" s="165">
        <f t="shared" si="88"/>
        <v>0</v>
      </c>
      <c r="BJ337" s="13" t="s">
        <v>86</v>
      </c>
      <c r="BK337" s="165">
        <f t="shared" si="89"/>
        <v>0</v>
      </c>
      <c r="BL337" s="13" t="s">
        <v>248</v>
      </c>
      <c r="BM337" s="164" t="s">
        <v>904</v>
      </c>
    </row>
    <row r="338" spans="2:65" s="1" customFormat="1" ht="24" customHeight="1">
      <c r="B338" s="152"/>
      <c r="C338" s="153" t="s">
        <v>905</v>
      </c>
      <c r="D338" s="153" t="s">
        <v>184</v>
      </c>
      <c r="E338" s="154" t="s">
        <v>906</v>
      </c>
      <c r="F338" s="155" t="s">
        <v>907</v>
      </c>
      <c r="G338" s="156" t="s">
        <v>312</v>
      </c>
      <c r="H338" s="157">
        <v>43.2</v>
      </c>
      <c r="I338" s="158"/>
      <c r="J338" s="159">
        <f t="shared" si="80"/>
        <v>0</v>
      </c>
      <c r="K338" s="155" t="s">
        <v>188</v>
      </c>
      <c r="L338" s="28"/>
      <c r="M338" s="160" t="s">
        <v>1</v>
      </c>
      <c r="N338" s="161" t="s">
        <v>40</v>
      </c>
      <c r="O338" s="51"/>
      <c r="P338" s="162">
        <f t="shared" si="81"/>
        <v>0</v>
      </c>
      <c r="Q338" s="162">
        <v>5.1200000000000004E-3</v>
      </c>
      <c r="R338" s="162">
        <f t="shared" si="82"/>
        <v>0.22118400000000002</v>
      </c>
      <c r="S338" s="162">
        <v>0</v>
      </c>
      <c r="T338" s="163">
        <f t="shared" si="83"/>
        <v>0</v>
      </c>
      <c r="AR338" s="164" t="s">
        <v>248</v>
      </c>
      <c r="AT338" s="164" t="s">
        <v>184</v>
      </c>
      <c r="AU338" s="164" t="s">
        <v>86</v>
      </c>
      <c r="AY338" s="13" t="s">
        <v>182</v>
      </c>
      <c r="BE338" s="165">
        <f t="shared" si="84"/>
        <v>0</v>
      </c>
      <c r="BF338" s="165">
        <f t="shared" si="85"/>
        <v>0</v>
      </c>
      <c r="BG338" s="165">
        <f t="shared" si="86"/>
        <v>0</v>
      </c>
      <c r="BH338" s="165">
        <f t="shared" si="87"/>
        <v>0</v>
      </c>
      <c r="BI338" s="165">
        <f t="shared" si="88"/>
        <v>0</v>
      </c>
      <c r="BJ338" s="13" t="s">
        <v>86</v>
      </c>
      <c r="BK338" s="165">
        <f t="shared" si="89"/>
        <v>0</v>
      </c>
      <c r="BL338" s="13" t="s">
        <v>248</v>
      </c>
      <c r="BM338" s="164" t="s">
        <v>908</v>
      </c>
    </row>
    <row r="339" spans="2:65" s="1" customFormat="1" ht="24" customHeight="1">
      <c r="B339" s="152"/>
      <c r="C339" s="153" t="s">
        <v>909</v>
      </c>
      <c r="D339" s="153" t="s">
        <v>184</v>
      </c>
      <c r="E339" s="154" t="s">
        <v>910</v>
      </c>
      <c r="F339" s="155" t="s">
        <v>911</v>
      </c>
      <c r="G339" s="156" t="s">
        <v>312</v>
      </c>
      <c r="H339" s="157">
        <v>38</v>
      </c>
      <c r="I339" s="158"/>
      <c r="J339" s="159">
        <f t="shared" si="80"/>
        <v>0</v>
      </c>
      <c r="K339" s="155" t="s">
        <v>188</v>
      </c>
      <c r="L339" s="28"/>
      <c r="M339" s="160" t="s">
        <v>1</v>
      </c>
      <c r="N339" s="161" t="s">
        <v>40</v>
      </c>
      <c r="O339" s="51"/>
      <c r="P339" s="162">
        <f t="shared" si="81"/>
        <v>0</v>
      </c>
      <c r="Q339" s="162">
        <v>4.3099999999999996E-3</v>
      </c>
      <c r="R339" s="162">
        <f t="shared" si="82"/>
        <v>0.16377999999999998</v>
      </c>
      <c r="S339" s="162">
        <v>0</v>
      </c>
      <c r="T339" s="163">
        <f t="shared" si="83"/>
        <v>0</v>
      </c>
      <c r="AR339" s="164" t="s">
        <v>248</v>
      </c>
      <c r="AT339" s="164" t="s">
        <v>184</v>
      </c>
      <c r="AU339" s="164" t="s">
        <v>86</v>
      </c>
      <c r="AY339" s="13" t="s">
        <v>182</v>
      </c>
      <c r="BE339" s="165">
        <f t="shared" si="84"/>
        <v>0</v>
      </c>
      <c r="BF339" s="165">
        <f t="shared" si="85"/>
        <v>0</v>
      </c>
      <c r="BG339" s="165">
        <f t="shared" si="86"/>
        <v>0</v>
      </c>
      <c r="BH339" s="165">
        <f t="shared" si="87"/>
        <v>0</v>
      </c>
      <c r="BI339" s="165">
        <f t="shared" si="88"/>
        <v>0</v>
      </c>
      <c r="BJ339" s="13" t="s">
        <v>86</v>
      </c>
      <c r="BK339" s="165">
        <f t="shared" si="89"/>
        <v>0</v>
      </c>
      <c r="BL339" s="13" t="s">
        <v>248</v>
      </c>
      <c r="BM339" s="164" t="s">
        <v>912</v>
      </c>
    </row>
    <row r="340" spans="2:65" s="1" customFormat="1" ht="16.5" customHeight="1">
      <c r="B340" s="152"/>
      <c r="C340" s="153" t="s">
        <v>913</v>
      </c>
      <c r="D340" s="153" t="s">
        <v>184</v>
      </c>
      <c r="E340" s="154" t="s">
        <v>914</v>
      </c>
      <c r="F340" s="155" t="s">
        <v>915</v>
      </c>
      <c r="G340" s="156" t="s">
        <v>312</v>
      </c>
      <c r="H340" s="157">
        <v>38</v>
      </c>
      <c r="I340" s="158"/>
      <c r="J340" s="159">
        <f t="shared" si="80"/>
        <v>0</v>
      </c>
      <c r="K340" s="155" t="s">
        <v>188</v>
      </c>
      <c r="L340" s="28"/>
      <c r="M340" s="160" t="s">
        <v>1</v>
      </c>
      <c r="N340" s="161" t="s">
        <v>40</v>
      </c>
      <c r="O340" s="51"/>
      <c r="P340" s="162">
        <f t="shared" si="81"/>
        <v>0</v>
      </c>
      <c r="Q340" s="162">
        <v>0</v>
      </c>
      <c r="R340" s="162">
        <f t="shared" si="82"/>
        <v>0</v>
      </c>
      <c r="S340" s="162">
        <v>3.3800000000000002E-3</v>
      </c>
      <c r="T340" s="163">
        <f t="shared" si="83"/>
        <v>0.12844</v>
      </c>
      <c r="AR340" s="164" t="s">
        <v>248</v>
      </c>
      <c r="AT340" s="164" t="s">
        <v>184</v>
      </c>
      <c r="AU340" s="164" t="s">
        <v>86</v>
      </c>
      <c r="AY340" s="13" t="s">
        <v>182</v>
      </c>
      <c r="BE340" s="165">
        <f t="shared" si="84"/>
        <v>0</v>
      </c>
      <c r="BF340" s="165">
        <f t="shared" si="85"/>
        <v>0</v>
      </c>
      <c r="BG340" s="165">
        <f t="shared" si="86"/>
        <v>0</v>
      </c>
      <c r="BH340" s="165">
        <f t="shared" si="87"/>
        <v>0</v>
      </c>
      <c r="BI340" s="165">
        <f t="shared" si="88"/>
        <v>0</v>
      </c>
      <c r="BJ340" s="13" t="s">
        <v>86</v>
      </c>
      <c r="BK340" s="165">
        <f t="shared" si="89"/>
        <v>0</v>
      </c>
      <c r="BL340" s="13" t="s">
        <v>248</v>
      </c>
      <c r="BM340" s="164" t="s">
        <v>916</v>
      </c>
    </row>
    <row r="341" spans="2:65" s="1" customFormat="1" ht="24" customHeight="1">
      <c r="B341" s="152"/>
      <c r="C341" s="153" t="s">
        <v>917</v>
      </c>
      <c r="D341" s="153" t="s">
        <v>184</v>
      </c>
      <c r="E341" s="154" t="s">
        <v>918</v>
      </c>
      <c r="F341" s="155" t="s">
        <v>919</v>
      </c>
      <c r="G341" s="156" t="s">
        <v>217</v>
      </c>
      <c r="H341" s="157">
        <v>555</v>
      </c>
      <c r="I341" s="158"/>
      <c r="J341" s="159">
        <f t="shared" si="80"/>
        <v>0</v>
      </c>
      <c r="K341" s="155" t="s">
        <v>188</v>
      </c>
      <c r="L341" s="28"/>
      <c r="M341" s="160" t="s">
        <v>1</v>
      </c>
      <c r="N341" s="161" t="s">
        <v>40</v>
      </c>
      <c r="O341" s="51"/>
      <c r="P341" s="162">
        <f t="shared" si="81"/>
        <v>0</v>
      </c>
      <c r="Q341" s="162">
        <v>1.2E-4</v>
      </c>
      <c r="R341" s="162">
        <f t="shared" si="82"/>
        <v>6.6600000000000006E-2</v>
      </c>
      <c r="S341" s="162">
        <v>0</v>
      </c>
      <c r="T341" s="163">
        <f t="shared" si="83"/>
        <v>0</v>
      </c>
      <c r="AR341" s="164" t="s">
        <v>248</v>
      </c>
      <c r="AT341" s="164" t="s">
        <v>184</v>
      </c>
      <c r="AU341" s="164" t="s">
        <v>86</v>
      </c>
      <c r="AY341" s="13" t="s">
        <v>182</v>
      </c>
      <c r="BE341" s="165">
        <f t="shared" si="84"/>
        <v>0</v>
      </c>
      <c r="BF341" s="165">
        <f t="shared" si="85"/>
        <v>0</v>
      </c>
      <c r="BG341" s="165">
        <f t="shared" si="86"/>
        <v>0</v>
      </c>
      <c r="BH341" s="165">
        <f t="shared" si="87"/>
        <v>0</v>
      </c>
      <c r="BI341" s="165">
        <f t="shared" si="88"/>
        <v>0</v>
      </c>
      <c r="BJ341" s="13" t="s">
        <v>86</v>
      </c>
      <c r="BK341" s="165">
        <f t="shared" si="89"/>
        <v>0</v>
      </c>
      <c r="BL341" s="13" t="s">
        <v>248</v>
      </c>
      <c r="BM341" s="164" t="s">
        <v>920</v>
      </c>
    </row>
    <row r="342" spans="2:65" s="1" customFormat="1" ht="24" customHeight="1">
      <c r="B342" s="152"/>
      <c r="C342" s="153" t="s">
        <v>921</v>
      </c>
      <c r="D342" s="153" t="s">
        <v>184</v>
      </c>
      <c r="E342" s="154" t="s">
        <v>922</v>
      </c>
      <c r="F342" s="155" t="s">
        <v>923</v>
      </c>
      <c r="G342" s="156" t="s">
        <v>196</v>
      </c>
      <c r="H342" s="157">
        <v>7.0490000000000004</v>
      </c>
      <c r="I342" s="158"/>
      <c r="J342" s="159">
        <f t="shared" si="80"/>
        <v>0</v>
      </c>
      <c r="K342" s="155" t="s">
        <v>188</v>
      </c>
      <c r="L342" s="28"/>
      <c r="M342" s="160" t="s">
        <v>1</v>
      </c>
      <c r="N342" s="161" t="s">
        <v>40</v>
      </c>
      <c r="O342" s="51"/>
      <c r="P342" s="162">
        <f t="shared" si="81"/>
        <v>0</v>
      </c>
      <c r="Q342" s="162">
        <v>0</v>
      </c>
      <c r="R342" s="162">
        <f t="shared" si="82"/>
        <v>0</v>
      </c>
      <c r="S342" s="162">
        <v>0</v>
      </c>
      <c r="T342" s="163">
        <f t="shared" si="83"/>
        <v>0</v>
      </c>
      <c r="AR342" s="164" t="s">
        <v>248</v>
      </c>
      <c r="AT342" s="164" t="s">
        <v>184</v>
      </c>
      <c r="AU342" s="164" t="s">
        <v>86</v>
      </c>
      <c r="AY342" s="13" t="s">
        <v>182</v>
      </c>
      <c r="BE342" s="165">
        <f t="shared" si="84"/>
        <v>0</v>
      </c>
      <c r="BF342" s="165">
        <f t="shared" si="85"/>
        <v>0</v>
      </c>
      <c r="BG342" s="165">
        <f t="shared" si="86"/>
        <v>0</v>
      </c>
      <c r="BH342" s="165">
        <f t="shared" si="87"/>
        <v>0</v>
      </c>
      <c r="BI342" s="165">
        <f t="shared" si="88"/>
        <v>0</v>
      </c>
      <c r="BJ342" s="13" t="s">
        <v>86</v>
      </c>
      <c r="BK342" s="165">
        <f t="shared" si="89"/>
        <v>0</v>
      </c>
      <c r="BL342" s="13" t="s">
        <v>248</v>
      </c>
      <c r="BM342" s="164" t="s">
        <v>924</v>
      </c>
    </row>
    <row r="343" spans="2:65" s="11" customFormat="1" ht="22.95" customHeight="1">
      <c r="B343" s="139"/>
      <c r="D343" s="140" t="s">
        <v>73</v>
      </c>
      <c r="E343" s="150" t="s">
        <v>925</v>
      </c>
      <c r="F343" s="150" t="s">
        <v>926</v>
      </c>
      <c r="I343" s="142"/>
      <c r="J343" s="151">
        <f>BK343</f>
        <v>0</v>
      </c>
      <c r="L343" s="139"/>
      <c r="M343" s="144"/>
      <c r="N343" s="145"/>
      <c r="O343" s="145"/>
      <c r="P343" s="146">
        <f>SUM(P344:P373)</f>
        <v>0</v>
      </c>
      <c r="Q343" s="145"/>
      <c r="R343" s="146">
        <f>SUM(R344:R373)</f>
        <v>1.1524203999999998</v>
      </c>
      <c r="S343" s="145"/>
      <c r="T343" s="147">
        <f>SUM(T344:T373)</f>
        <v>9.1630315400000004</v>
      </c>
      <c r="AR343" s="140" t="s">
        <v>86</v>
      </c>
      <c r="AT343" s="148" t="s">
        <v>73</v>
      </c>
      <c r="AU343" s="148" t="s">
        <v>81</v>
      </c>
      <c r="AY343" s="140" t="s">
        <v>182</v>
      </c>
      <c r="BK343" s="149">
        <f>SUM(BK344:BK373)</f>
        <v>0</v>
      </c>
    </row>
    <row r="344" spans="2:65" s="1" customFormat="1" ht="16.5" customHeight="1">
      <c r="B344" s="152"/>
      <c r="C344" s="153" t="s">
        <v>927</v>
      </c>
      <c r="D344" s="153" t="s">
        <v>184</v>
      </c>
      <c r="E344" s="154" t="s">
        <v>928</v>
      </c>
      <c r="F344" s="155" t="s">
        <v>929</v>
      </c>
      <c r="G344" s="156" t="s">
        <v>246</v>
      </c>
      <c r="H344" s="157">
        <v>1</v>
      </c>
      <c r="I344" s="158"/>
      <c r="J344" s="159">
        <f t="shared" ref="J344:J373" si="90">ROUND(I344*H344,2)</f>
        <v>0</v>
      </c>
      <c r="K344" s="155" t="s">
        <v>188</v>
      </c>
      <c r="L344" s="28"/>
      <c r="M344" s="160" t="s">
        <v>1</v>
      </c>
      <c r="N344" s="161" t="s">
        <v>40</v>
      </c>
      <c r="O344" s="51"/>
      <c r="P344" s="162">
        <f t="shared" ref="P344:P373" si="91">O344*H344</f>
        <v>0</v>
      </c>
      <c r="Q344" s="162">
        <v>3.8000000000000002E-4</v>
      </c>
      <c r="R344" s="162">
        <f t="shared" ref="R344:R373" si="92">Q344*H344</f>
        <v>3.8000000000000002E-4</v>
      </c>
      <c r="S344" s="162">
        <v>0</v>
      </c>
      <c r="T344" s="163">
        <f t="shared" ref="T344:T373" si="93">S344*H344</f>
        <v>0</v>
      </c>
      <c r="AR344" s="164" t="s">
        <v>248</v>
      </c>
      <c r="AT344" s="164" t="s">
        <v>184</v>
      </c>
      <c r="AU344" s="164" t="s">
        <v>86</v>
      </c>
      <c r="AY344" s="13" t="s">
        <v>182</v>
      </c>
      <c r="BE344" s="165">
        <f t="shared" ref="BE344:BE373" si="94">IF(N344="základná",J344,0)</f>
        <v>0</v>
      </c>
      <c r="BF344" s="165">
        <f t="shared" ref="BF344:BF373" si="95">IF(N344="znížená",J344,0)</f>
        <v>0</v>
      </c>
      <c r="BG344" s="165">
        <f t="shared" ref="BG344:BG373" si="96">IF(N344="zákl. prenesená",J344,0)</f>
        <v>0</v>
      </c>
      <c r="BH344" s="165">
        <f t="shared" ref="BH344:BH373" si="97">IF(N344="zníž. prenesená",J344,0)</f>
        <v>0</v>
      </c>
      <c r="BI344" s="165">
        <f t="shared" ref="BI344:BI373" si="98">IF(N344="nulová",J344,0)</f>
        <v>0</v>
      </c>
      <c r="BJ344" s="13" t="s">
        <v>86</v>
      </c>
      <c r="BK344" s="165">
        <f t="shared" ref="BK344:BK373" si="99">ROUND(I344*H344,2)</f>
        <v>0</v>
      </c>
      <c r="BL344" s="13" t="s">
        <v>248</v>
      </c>
      <c r="BM344" s="164" t="s">
        <v>930</v>
      </c>
    </row>
    <row r="345" spans="2:65" s="1" customFormat="1" ht="24" customHeight="1">
      <c r="B345" s="152"/>
      <c r="C345" s="166" t="s">
        <v>931</v>
      </c>
      <c r="D345" s="166" t="s">
        <v>280</v>
      </c>
      <c r="E345" s="167" t="s">
        <v>932</v>
      </c>
      <c r="F345" s="168" t="s">
        <v>933</v>
      </c>
      <c r="G345" s="169" t="s">
        <v>246</v>
      </c>
      <c r="H345" s="170">
        <v>1</v>
      </c>
      <c r="I345" s="171"/>
      <c r="J345" s="172">
        <f t="shared" si="90"/>
        <v>0</v>
      </c>
      <c r="K345" s="168" t="s">
        <v>188</v>
      </c>
      <c r="L345" s="173"/>
      <c r="M345" s="174" t="s">
        <v>1</v>
      </c>
      <c r="N345" s="175" t="s">
        <v>40</v>
      </c>
      <c r="O345" s="51"/>
      <c r="P345" s="162">
        <f t="shared" si="91"/>
        <v>0</v>
      </c>
      <c r="Q345" s="162">
        <v>3.5000000000000003E-2</v>
      </c>
      <c r="R345" s="162">
        <f t="shared" si="92"/>
        <v>3.5000000000000003E-2</v>
      </c>
      <c r="S345" s="162">
        <v>0</v>
      </c>
      <c r="T345" s="163">
        <f t="shared" si="93"/>
        <v>0</v>
      </c>
      <c r="AR345" s="164" t="s">
        <v>314</v>
      </c>
      <c r="AT345" s="164" t="s">
        <v>280</v>
      </c>
      <c r="AU345" s="164" t="s">
        <v>86</v>
      </c>
      <c r="AY345" s="13" t="s">
        <v>182</v>
      </c>
      <c r="BE345" s="165">
        <f t="shared" si="94"/>
        <v>0</v>
      </c>
      <c r="BF345" s="165">
        <f t="shared" si="95"/>
        <v>0</v>
      </c>
      <c r="BG345" s="165">
        <f t="shared" si="96"/>
        <v>0</v>
      </c>
      <c r="BH345" s="165">
        <f t="shared" si="97"/>
        <v>0</v>
      </c>
      <c r="BI345" s="165">
        <f t="shared" si="98"/>
        <v>0</v>
      </c>
      <c r="BJ345" s="13" t="s">
        <v>86</v>
      </c>
      <c r="BK345" s="165">
        <f t="shared" si="99"/>
        <v>0</v>
      </c>
      <c r="BL345" s="13" t="s">
        <v>248</v>
      </c>
      <c r="BM345" s="164" t="s">
        <v>934</v>
      </c>
    </row>
    <row r="346" spans="2:65" s="1" customFormat="1" ht="24" customHeight="1">
      <c r="B346" s="152"/>
      <c r="C346" s="153" t="s">
        <v>935</v>
      </c>
      <c r="D346" s="153" t="s">
        <v>184</v>
      </c>
      <c r="E346" s="154" t="s">
        <v>936</v>
      </c>
      <c r="F346" s="155" t="s">
        <v>937</v>
      </c>
      <c r="G346" s="156" t="s">
        <v>217</v>
      </c>
      <c r="H346" s="157">
        <v>482.77300000000002</v>
      </c>
      <c r="I346" s="158"/>
      <c r="J346" s="159">
        <f t="shared" si="90"/>
        <v>0</v>
      </c>
      <c r="K346" s="155" t="s">
        <v>188</v>
      </c>
      <c r="L346" s="28"/>
      <c r="M346" s="160" t="s">
        <v>1</v>
      </c>
      <c r="N346" s="161" t="s">
        <v>40</v>
      </c>
      <c r="O346" s="51"/>
      <c r="P346" s="162">
        <f t="shared" si="91"/>
        <v>0</v>
      </c>
      <c r="Q346" s="162">
        <v>0</v>
      </c>
      <c r="R346" s="162">
        <f t="shared" si="92"/>
        <v>0</v>
      </c>
      <c r="S346" s="162">
        <v>1.098E-2</v>
      </c>
      <c r="T346" s="163">
        <f t="shared" si="93"/>
        <v>5.3008475400000004</v>
      </c>
      <c r="AR346" s="164" t="s">
        <v>248</v>
      </c>
      <c r="AT346" s="164" t="s">
        <v>184</v>
      </c>
      <c r="AU346" s="164" t="s">
        <v>86</v>
      </c>
      <c r="AY346" s="13" t="s">
        <v>182</v>
      </c>
      <c r="BE346" s="165">
        <f t="shared" si="94"/>
        <v>0</v>
      </c>
      <c r="BF346" s="165">
        <f t="shared" si="95"/>
        <v>0</v>
      </c>
      <c r="BG346" s="165">
        <f t="shared" si="96"/>
        <v>0</v>
      </c>
      <c r="BH346" s="165">
        <f t="shared" si="97"/>
        <v>0</v>
      </c>
      <c r="BI346" s="165">
        <f t="shared" si="98"/>
        <v>0</v>
      </c>
      <c r="BJ346" s="13" t="s">
        <v>86</v>
      </c>
      <c r="BK346" s="165">
        <f t="shared" si="99"/>
        <v>0</v>
      </c>
      <c r="BL346" s="13" t="s">
        <v>248</v>
      </c>
      <c r="BM346" s="164" t="s">
        <v>938</v>
      </c>
    </row>
    <row r="347" spans="2:65" s="1" customFormat="1" ht="24" customHeight="1">
      <c r="B347" s="152"/>
      <c r="C347" s="153" t="s">
        <v>939</v>
      </c>
      <c r="D347" s="153" t="s">
        <v>184</v>
      </c>
      <c r="E347" s="154" t="s">
        <v>940</v>
      </c>
      <c r="F347" s="155" t="s">
        <v>941</v>
      </c>
      <c r="G347" s="156" t="s">
        <v>217</v>
      </c>
      <c r="H347" s="157">
        <v>482.77300000000002</v>
      </c>
      <c r="I347" s="158"/>
      <c r="J347" s="159">
        <f t="shared" si="90"/>
        <v>0</v>
      </c>
      <c r="K347" s="155" t="s">
        <v>188</v>
      </c>
      <c r="L347" s="28"/>
      <c r="M347" s="160" t="s">
        <v>1</v>
      </c>
      <c r="N347" s="161" t="s">
        <v>40</v>
      </c>
      <c r="O347" s="51"/>
      <c r="P347" s="162">
        <f t="shared" si="91"/>
        <v>0</v>
      </c>
      <c r="Q347" s="162">
        <v>0</v>
      </c>
      <c r="R347" s="162">
        <f t="shared" si="92"/>
        <v>0</v>
      </c>
      <c r="S347" s="162">
        <v>8.0000000000000002E-3</v>
      </c>
      <c r="T347" s="163">
        <f t="shared" si="93"/>
        <v>3.8621840000000001</v>
      </c>
      <c r="AR347" s="164" t="s">
        <v>248</v>
      </c>
      <c r="AT347" s="164" t="s">
        <v>184</v>
      </c>
      <c r="AU347" s="164" t="s">
        <v>86</v>
      </c>
      <c r="AY347" s="13" t="s">
        <v>182</v>
      </c>
      <c r="BE347" s="165">
        <f t="shared" si="94"/>
        <v>0</v>
      </c>
      <c r="BF347" s="165">
        <f t="shared" si="95"/>
        <v>0</v>
      </c>
      <c r="BG347" s="165">
        <f t="shared" si="96"/>
        <v>0</v>
      </c>
      <c r="BH347" s="165">
        <f t="shared" si="97"/>
        <v>0</v>
      </c>
      <c r="BI347" s="165">
        <f t="shared" si="98"/>
        <v>0</v>
      </c>
      <c r="BJ347" s="13" t="s">
        <v>86</v>
      </c>
      <c r="BK347" s="165">
        <f t="shared" si="99"/>
        <v>0</v>
      </c>
      <c r="BL347" s="13" t="s">
        <v>248</v>
      </c>
      <c r="BM347" s="164" t="s">
        <v>942</v>
      </c>
    </row>
    <row r="348" spans="2:65" s="1" customFormat="1" ht="36" customHeight="1">
      <c r="B348" s="152"/>
      <c r="C348" s="153" t="s">
        <v>943</v>
      </c>
      <c r="D348" s="153" t="s">
        <v>184</v>
      </c>
      <c r="E348" s="154" t="s">
        <v>944</v>
      </c>
      <c r="F348" s="155" t="s">
        <v>945</v>
      </c>
      <c r="G348" s="156" t="s">
        <v>312</v>
      </c>
      <c r="H348" s="157">
        <v>9.6</v>
      </c>
      <c r="I348" s="158"/>
      <c r="J348" s="159">
        <f t="shared" si="90"/>
        <v>0</v>
      </c>
      <c r="K348" s="155" t="s">
        <v>188</v>
      </c>
      <c r="L348" s="28"/>
      <c r="M348" s="160" t="s">
        <v>1</v>
      </c>
      <c r="N348" s="161" t="s">
        <v>40</v>
      </c>
      <c r="O348" s="51"/>
      <c r="P348" s="162">
        <f t="shared" si="91"/>
        <v>0</v>
      </c>
      <c r="Q348" s="162">
        <v>2.1000000000000001E-4</v>
      </c>
      <c r="R348" s="162">
        <f t="shared" si="92"/>
        <v>2.016E-3</v>
      </c>
      <c r="S348" s="162">
        <v>0</v>
      </c>
      <c r="T348" s="163">
        <f t="shared" si="93"/>
        <v>0</v>
      </c>
      <c r="AR348" s="164" t="s">
        <v>248</v>
      </c>
      <c r="AT348" s="164" t="s">
        <v>184</v>
      </c>
      <c r="AU348" s="164" t="s">
        <v>86</v>
      </c>
      <c r="AY348" s="13" t="s">
        <v>182</v>
      </c>
      <c r="BE348" s="165">
        <f t="shared" si="94"/>
        <v>0</v>
      </c>
      <c r="BF348" s="165">
        <f t="shared" si="95"/>
        <v>0</v>
      </c>
      <c r="BG348" s="165">
        <f t="shared" si="96"/>
        <v>0</v>
      </c>
      <c r="BH348" s="165">
        <f t="shared" si="97"/>
        <v>0</v>
      </c>
      <c r="BI348" s="165">
        <f t="shared" si="98"/>
        <v>0</v>
      </c>
      <c r="BJ348" s="13" t="s">
        <v>86</v>
      </c>
      <c r="BK348" s="165">
        <f t="shared" si="99"/>
        <v>0</v>
      </c>
      <c r="BL348" s="13" t="s">
        <v>248</v>
      </c>
      <c r="BM348" s="164" t="s">
        <v>946</v>
      </c>
    </row>
    <row r="349" spans="2:65" s="1" customFormat="1" ht="24" customHeight="1">
      <c r="B349" s="152"/>
      <c r="C349" s="166" t="s">
        <v>947</v>
      </c>
      <c r="D349" s="166" t="s">
        <v>280</v>
      </c>
      <c r="E349" s="167" t="s">
        <v>948</v>
      </c>
      <c r="F349" s="168" t="s">
        <v>949</v>
      </c>
      <c r="G349" s="169" t="s">
        <v>246</v>
      </c>
      <c r="H349" s="170">
        <v>2</v>
      </c>
      <c r="I349" s="171"/>
      <c r="J349" s="172">
        <f t="shared" si="90"/>
        <v>0</v>
      </c>
      <c r="K349" s="168" t="s">
        <v>1</v>
      </c>
      <c r="L349" s="173"/>
      <c r="M349" s="174" t="s">
        <v>1</v>
      </c>
      <c r="N349" s="175" t="s">
        <v>40</v>
      </c>
      <c r="O349" s="51"/>
      <c r="P349" s="162">
        <f t="shared" si="91"/>
        <v>0</v>
      </c>
      <c r="Q349" s="162">
        <v>0.03</v>
      </c>
      <c r="R349" s="162">
        <f t="shared" si="92"/>
        <v>0.06</v>
      </c>
      <c r="S349" s="162">
        <v>0</v>
      </c>
      <c r="T349" s="163">
        <f t="shared" si="93"/>
        <v>0</v>
      </c>
      <c r="AR349" s="164" t="s">
        <v>314</v>
      </c>
      <c r="AT349" s="164" t="s">
        <v>280</v>
      </c>
      <c r="AU349" s="164" t="s">
        <v>86</v>
      </c>
      <c r="AY349" s="13" t="s">
        <v>182</v>
      </c>
      <c r="BE349" s="165">
        <f t="shared" si="94"/>
        <v>0</v>
      </c>
      <c r="BF349" s="165">
        <f t="shared" si="95"/>
        <v>0</v>
      </c>
      <c r="BG349" s="165">
        <f t="shared" si="96"/>
        <v>0</v>
      </c>
      <c r="BH349" s="165">
        <f t="shared" si="97"/>
        <v>0</v>
      </c>
      <c r="BI349" s="165">
        <f t="shared" si="98"/>
        <v>0</v>
      </c>
      <c r="BJ349" s="13" t="s">
        <v>86</v>
      </c>
      <c r="BK349" s="165">
        <f t="shared" si="99"/>
        <v>0</v>
      </c>
      <c r="BL349" s="13" t="s">
        <v>248</v>
      </c>
      <c r="BM349" s="164" t="s">
        <v>950</v>
      </c>
    </row>
    <row r="350" spans="2:65" s="1" customFormat="1" ht="24" customHeight="1">
      <c r="B350" s="152"/>
      <c r="C350" s="153" t="s">
        <v>951</v>
      </c>
      <c r="D350" s="153" t="s">
        <v>184</v>
      </c>
      <c r="E350" s="154" t="s">
        <v>952</v>
      </c>
      <c r="F350" s="155" t="s">
        <v>953</v>
      </c>
      <c r="G350" s="156" t="s">
        <v>312</v>
      </c>
      <c r="H350" s="157">
        <v>31.22</v>
      </c>
      <c r="I350" s="158"/>
      <c r="J350" s="159">
        <f t="shared" si="90"/>
        <v>0</v>
      </c>
      <c r="K350" s="155" t="s">
        <v>188</v>
      </c>
      <c r="L350" s="28"/>
      <c r="M350" s="160" t="s">
        <v>1</v>
      </c>
      <c r="N350" s="161" t="s">
        <v>40</v>
      </c>
      <c r="O350" s="51"/>
      <c r="P350" s="162">
        <f t="shared" si="91"/>
        <v>0</v>
      </c>
      <c r="Q350" s="162">
        <v>4.2000000000000002E-4</v>
      </c>
      <c r="R350" s="162">
        <f t="shared" si="92"/>
        <v>1.31124E-2</v>
      </c>
      <c r="S350" s="162">
        <v>0</v>
      </c>
      <c r="T350" s="163">
        <f t="shared" si="93"/>
        <v>0</v>
      </c>
      <c r="AR350" s="164" t="s">
        <v>248</v>
      </c>
      <c r="AT350" s="164" t="s">
        <v>184</v>
      </c>
      <c r="AU350" s="164" t="s">
        <v>86</v>
      </c>
      <c r="AY350" s="13" t="s">
        <v>182</v>
      </c>
      <c r="BE350" s="165">
        <f t="shared" si="94"/>
        <v>0</v>
      </c>
      <c r="BF350" s="165">
        <f t="shared" si="95"/>
        <v>0</v>
      </c>
      <c r="BG350" s="165">
        <f t="shared" si="96"/>
        <v>0</v>
      </c>
      <c r="BH350" s="165">
        <f t="shared" si="97"/>
        <v>0</v>
      </c>
      <c r="BI350" s="165">
        <f t="shared" si="98"/>
        <v>0</v>
      </c>
      <c r="BJ350" s="13" t="s">
        <v>86</v>
      </c>
      <c r="BK350" s="165">
        <f t="shared" si="99"/>
        <v>0</v>
      </c>
      <c r="BL350" s="13" t="s">
        <v>248</v>
      </c>
      <c r="BM350" s="164" t="s">
        <v>954</v>
      </c>
    </row>
    <row r="351" spans="2:65" s="1" customFormat="1" ht="24" customHeight="1">
      <c r="B351" s="152"/>
      <c r="C351" s="166" t="s">
        <v>955</v>
      </c>
      <c r="D351" s="166" t="s">
        <v>280</v>
      </c>
      <c r="E351" s="167" t="s">
        <v>956</v>
      </c>
      <c r="F351" s="184" t="s">
        <v>2736</v>
      </c>
      <c r="G351" s="187" t="s">
        <v>246</v>
      </c>
      <c r="H351" s="188">
        <v>1</v>
      </c>
      <c r="I351" s="171"/>
      <c r="J351" s="172">
        <f t="shared" si="90"/>
        <v>0</v>
      </c>
      <c r="K351" s="168" t="s">
        <v>1</v>
      </c>
      <c r="L351" s="185" t="s">
        <v>2740</v>
      </c>
      <c r="M351" s="189" t="s">
        <v>1</v>
      </c>
      <c r="N351" s="190" t="s">
        <v>40</v>
      </c>
      <c r="O351" s="191"/>
      <c r="P351" s="192">
        <f t="shared" si="91"/>
        <v>0</v>
      </c>
      <c r="Q351" s="192">
        <v>1.4999999999999999E-2</v>
      </c>
      <c r="R351" s="192">
        <f t="shared" si="92"/>
        <v>1.4999999999999999E-2</v>
      </c>
      <c r="S351" s="192">
        <v>0</v>
      </c>
      <c r="T351" s="193">
        <f t="shared" si="93"/>
        <v>0</v>
      </c>
      <c r="U351" s="194"/>
      <c r="V351" s="194"/>
      <c r="AR351" s="164" t="s">
        <v>314</v>
      </c>
      <c r="AT351" s="164" t="s">
        <v>280</v>
      </c>
      <c r="AU351" s="164" t="s">
        <v>86</v>
      </c>
      <c r="AY351" s="13" t="s">
        <v>182</v>
      </c>
      <c r="BE351" s="165">
        <f t="shared" si="94"/>
        <v>0</v>
      </c>
      <c r="BF351" s="165">
        <f t="shared" si="95"/>
        <v>0</v>
      </c>
      <c r="BG351" s="165">
        <f t="shared" si="96"/>
        <v>0</v>
      </c>
      <c r="BH351" s="165">
        <f t="shared" si="97"/>
        <v>0</v>
      </c>
      <c r="BI351" s="165">
        <f t="shared" si="98"/>
        <v>0</v>
      </c>
      <c r="BJ351" s="13" t="s">
        <v>86</v>
      </c>
      <c r="BK351" s="165">
        <f t="shared" si="99"/>
        <v>0</v>
      </c>
      <c r="BL351" s="13" t="s">
        <v>248</v>
      </c>
      <c r="BM351" s="164" t="s">
        <v>957</v>
      </c>
    </row>
    <row r="352" spans="2:65" s="1" customFormat="1" ht="24" customHeight="1">
      <c r="B352" s="152"/>
      <c r="C352" s="166" t="s">
        <v>958</v>
      </c>
      <c r="D352" s="166" t="s">
        <v>280</v>
      </c>
      <c r="E352" s="167" t="s">
        <v>959</v>
      </c>
      <c r="F352" s="184" t="s">
        <v>2737</v>
      </c>
      <c r="G352" s="187" t="s">
        <v>246</v>
      </c>
      <c r="H352" s="188">
        <v>1</v>
      </c>
      <c r="I352" s="171"/>
      <c r="J352" s="172">
        <f t="shared" si="90"/>
        <v>0</v>
      </c>
      <c r="K352" s="168" t="s">
        <v>1</v>
      </c>
      <c r="L352" s="185" t="s">
        <v>2740</v>
      </c>
      <c r="M352" s="189" t="s">
        <v>1</v>
      </c>
      <c r="N352" s="190" t="s">
        <v>40</v>
      </c>
      <c r="O352" s="191"/>
      <c r="P352" s="192">
        <f t="shared" si="91"/>
        <v>0</v>
      </c>
      <c r="Q352" s="192">
        <v>1.4999999999999999E-2</v>
      </c>
      <c r="R352" s="192">
        <f t="shared" si="92"/>
        <v>1.4999999999999999E-2</v>
      </c>
      <c r="S352" s="192">
        <v>0</v>
      </c>
      <c r="T352" s="193">
        <f t="shared" si="93"/>
        <v>0</v>
      </c>
      <c r="U352" s="194"/>
      <c r="V352" s="194"/>
      <c r="AR352" s="164" t="s">
        <v>314</v>
      </c>
      <c r="AT352" s="164" t="s">
        <v>280</v>
      </c>
      <c r="AU352" s="164" t="s">
        <v>86</v>
      </c>
      <c r="AY352" s="13" t="s">
        <v>182</v>
      </c>
      <c r="BE352" s="165">
        <f t="shared" si="94"/>
        <v>0</v>
      </c>
      <c r="BF352" s="165">
        <f t="shared" si="95"/>
        <v>0</v>
      </c>
      <c r="BG352" s="165">
        <f t="shared" si="96"/>
        <v>0</v>
      </c>
      <c r="BH352" s="165">
        <f t="shared" si="97"/>
        <v>0</v>
      </c>
      <c r="BI352" s="165">
        <f t="shared" si="98"/>
        <v>0</v>
      </c>
      <c r="BJ352" s="13" t="s">
        <v>86</v>
      </c>
      <c r="BK352" s="165">
        <f t="shared" si="99"/>
        <v>0</v>
      </c>
      <c r="BL352" s="13" t="s">
        <v>248</v>
      </c>
      <c r="BM352" s="164" t="s">
        <v>960</v>
      </c>
    </row>
    <row r="353" spans="2:65" s="1" customFormat="1" ht="24" customHeight="1">
      <c r="B353" s="152"/>
      <c r="C353" s="166" t="s">
        <v>961</v>
      </c>
      <c r="D353" s="166" t="s">
        <v>280</v>
      </c>
      <c r="E353" s="167" t="s">
        <v>962</v>
      </c>
      <c r="F353" s="184" t="s">
        <v>2738</v>
      </c>
      <c r="G353" s="187" t="s">
        <v>246</v>
      </c>
      <c r="H353" s="188">
        <v>1</v>
      </c>
      <c r="I353" s="171"/>
      <c r="J353" s="172">
        <f t="shared" si="90"/>
        <v>0</v>
      </c>
      <c r="K353" s="168" t="s">
        <v>1</v>
      </c>
      <c r="L353" s="185" t="s">
        <v>2740</v>
      </c>
      <c r="M353" s="189" t="s">
        <v>1</v>
      </c>
      <c r="N353" s="190" t="s">
        <v>40</v>
      </c>
      <c r="O353" s="191"/>
      <c r="P353" s="192">
        <f t="shared" si="91"/>
        <v>0</v>
      </c>
      <c r="Q353" s="192">
        <v>1.4999999999999999E-2</v>
      </c>
      <c r="R353" s="192">
        <f t="shared" si="92"/>
        <v>1.4999999999999999E-2</v>
      </c>
      <c r="S353" s="192">
        <v>0</v>
      </c>
      <c r="T353" s="193">
        <f t="shared" si="93"/>
        <v>0</v>
      </c>
      <c r="U353" s="194"/>
      <c r="V353" s="194"/>
      <c r="AR353" s="164" t="s">
        <v>314</v>
      </c>
      <c r="AT353" s="164" t="s">
        <v>280</v>
      </c>
      <c r="AU353" s="164" t="s">
        <v>86</v>
      </c>
      <c r="AY353" s="13" t="s">
        <v>182</v>
      </c>
      <c r="BE353" s="165">
        <f t="shared" si="94"/>
        <v>0</v>
      </c>
      <c r="BF353" s="165">
        <f t="shared" si="95"/>
        <v>0</v>
      </c>
      <c r="BG353" s="165">
        <f t="shared" si="96"/>
        <v>0</v>
      </c>
      <c r="BH353" s="165">
        <f t="shared" si="97"/>
        <v>0</v>
      </c>
      <c r="BI353" s="165">
        <f t="shared" si="98"/>
        <v>0</v>
      </c>
      <c r="BJ353" s="13" t="s">
        <v>86</v>
      </c>
      <c r="BK353" s="165">
        <f t="shared" si="99"/>
        <v>0</v>
      </c>
      <c r="BL353" s="13" t="s">
        <v>248</v>
      </c>
      <c r="BM353" s="164" t="s">
        <v>963</v>
      </c>
    </row>
    <row r="354" spans="2:65" s="1" customFormat="1" ht="24" customHeight="1">
      <c r="B354" s="152"/>
      <c r="C354" s="166" t="s">
        <v>964</v>
      </c>
      <c r="D354" s="166" t="s">
        <v>280</v>
      </c>
      <c r="E354" s="167" t="s">
        <v>965</v>
      </c>
      <c r="F354" s="184" t="s">
        <v>2739</v>
      </c>
      <c r="G354" s="187" t="s">
        <v>246</v>
      </c>
      <c r="H354" s="188">
        <v>1</v>
      </c>
      <c r="I354" s="171"/>
      <c r="J354" s="172">
        <f t="shared" si="90"/>
        <v>0</v>
      </c>
      <c r="K354" s="168" t="s">
        <v>1</v>
      </c>
      <c r="L354" s="185" t="s">
        <v>2740</v>
      </c>
      <c r="M354" s="189" t="s">
        <v>1</v>
      </c>
      <c r="N354" s="190" t="s">
        <v>40</v>
      </c>
      <c r="O354" s="191"/>
      <c r="P354" s="192">
        <f t="shared" si="91"/>
        <v>0</v>
      </c>
      <c r="Q354" s="192">
        <v>1.4999999999999999E-2</v>
      </c>
      <c r="R354" s="192">
        <f t="shared" si="92"/>
        <v>1.4999999999999999E-2</v>
      </c>
      <c r="S354" s="192">
        <v>0</v>
      </c>
      <c r="T354" s="193">
        <f t="shared" si="93"/>
        <v>0</v>
      </c>
      <c r="U354" s="194"/>
      <c r="V354" s="194"/>
      <c r="AR354" s="164" t="s">
        <v>314</v>
      </c>
      <c r="AT354" s="164" t="s">
        <v>280</v>
      </c>
      <c r="AU354" s="164" t="s">
        <v>86</v>
      </c>
      <c r="AY354" s="13" t="s">
        <v>182</v>
      </c>
      <c r="BE354" s="165">
        <f t="shared" si="94"/>
        <v>0</v>
      </c>
      <c r="BF354" s="165">
        <f t="shared" si="95"/>
        <v>0</v>
      </c>
      <c r="BG354" s="165">
        <f t="shared" si="96"/>
        <v>0</v>
      </c>
      <c r="BH354" s="165">
        <f t="shared" si="97"/>
        <v>0</v>
      </c>
      <c r="BI354" s="165">
        <f t="shared" si="98"/>
        <v>0</v>
      </c>
      <c r="BJ354" s="13" t="s">
        <v>86</v>
      </c>
      <c r="BK354" s="165">
        <f t="shared" si="99"/>
        <v>0</v>
      </c>
      <c r="BL354" s="13" t="s">
        <v>248</v>
      </c>
      <c r="BM354" s="164" t="s">
        <v>966</v>
      </c>
    </row>
    <row r="355" spans="2:65" s="1" customFormat="1" ht="24" customHeight="1">
      <c r="B355" s="152"/>
      <c r="C355" s="153" t="s">
        <v>967</v>
      </c>
      <c r="D355" s="153" t="s">
        <v>184</v>
      </c>
      <c r="E355" s="154" t="s">
        <v>968</v>
      </c>
      <c r="F355" s="195" t="s">
        <v>969</v>
      </c>
      <c r="G355" s="198" t="s">
        <v>246</v>
      </c>
      <c r="H355" s="199">
        <v>41</v>
      </c>
      <c r="I355" s="158"/>
      <c r="J355" s="159">
        <f t="shared" si="90"/>
        <v>0</v>
      </c>
      <c r="K355" s="155" t="s">
        <v>188</v>
      </c>
      <c r="L355" s="205" t="s">
        <v>2769</v>
      </c>
      <c r="M355" s="160" t="s">
        <v>1</v>
      </c>
      <c r="N355" s="161" t="s">
        <v>40</v>
      </c>
      <c r="O355" s="51"/>
      <c r="P355" s="162">
        <f t="shared" si="91"/>
        <v>0</v>
      </c>
      <c r="Q355" s="162">
        <v>0</v>
      </c>
      <c r="R355" s="162">
        <f t="shared" si="92"/>
        <v>0</v>
      </c>
      <c r="S355" s="162">
        <v>0</v>
      </c>
      <c r="T355" s="163">
        <f t="shared" si="93"/>
        <v>0</v>
      </c>
      <c r="U355" s="194"/>
      <c r="V355" s="194"/>
      <c r="AR355" s="164" t="s">
        <v>248</v>
      </c>
      <c r="AT355" s="164" t="s">
        <v>184</v>
      </c>
      <c r="AU355" s="164" t="s">
        <v>86</v>
      </c>
      <c r="AY355" s="13" t="s">
        <v>182</v>
      </c>
      <c r="BE355" s="165">
        <f t="shared" si="94"/>
        <v>0</v>
      </c>
      <c r="BF355" s="165">
        <f t="shared" si="95"/>
        <v>0</v>
      </c>
      <c r="BG355" s="165">
        <f t="shared" si="96"/>
        <v>0</v>
      </c>
      <c r="BH355" s="165">
        <f t="shared" si="97"/>
        <v>0</v>
      </c>
      <c r="BI355" s="165">
        <f t="shared" si="98"/>
        <v>0</v>
      </c>
      <c r="BJ355" s="13" t="s">
        <v>86</v>
      </c>
      <c r="BK355" s="165">
        <f t="shared" si="99"/>
        <v>0</v>
      </c>
      <c r="BL355" s="13" t="s">
        <v>248</v>
      </c>
      <c r="BM355" s="164" t="s">
        <v>970</v>
      </c>
    </row>
    <row r="356" spans="2:65" s="1" customFormat="1" ht="24" customHeight="1">
      <c r="B356" s="152"/>
      <c r="C356" s="166" t="s">
        <v>971</v>
      </c>
      <c r="D356" s="166" t="s">
        <v>280</v>
      </c>
      <c r="E356" s="167" t="s">
        <v>972</v>
      </c>
      <c r="F356" s="184" t="s">
        <v>973</v>
      </c>
      <c r="G356" s="187" t="s">
        <v>246</v>
      </c>
      <c r="H356" s="188">
        <v>1</v>
      </c>
      <c r="I356" s="171"/>
      <c r="J356" s="172">
        <f t="shared" si="90"/>
        <v>0</v>
      </c>
      <c r="K356" s="168" t="s">
        <v>188</v>
      </c>
      <c r="L356" s="185" t="s">
        <v>2754</v>
      </c>
      <c r="M356" s="189" t="s">
        <v>1</v>
      </c>
      <c r="N356" s="190" t="s">
        <v>40</v>
      </c>
      <c r="O356" s="191"/>
      <c r="P356" s="192">
        <f t="shared" si="91"/>
        <v>0</v>
      </c>
      <c r="Q356" s="192">
        <v>2.5000000000000001E-2</v>
      </c>
      <c r="R356" s="192">
        <f t="shared" si="92"/>
        <v>2.5000000000000001E-2</v>
      </c>
      <c r="S356" s="192">
        <v>0</v>
      </c>
      <c r="T356" s="193">
        <f t="shared" si="93"/>
        <v>0</v>
      </c>
      <c r="U356" s="194"/>
      <c r="V356" s="194"/>
      <c r="W356" s="194"/>
      <c r="AR356" s="164" t="s">
        <v>314</v>
      </c>
      <c r="AT356" s="164" t="s">
        <v>280</v>
      </c>
      <c r="AU356" s="164" t="s">
        <v>86</v>
      </c>
      <c r="AY356" s="13" t="s">
        <v>182</v>
      </c>
      <c r="BE356" s="165">
        <f t="shared" si="94"/>
        <v>0</v>
      </c>
      <c r="BF356" s="165">
        <f t="shared" si="95"/>
        <v>0</v>
      </c>
      <c r="BG356" s="165">
        <f t="shared" si="96"/>
        <v>0</v>
      </c>
      <c r="BH356" s="165">
        <f t="shared" si="97"/>
        <v>0</v>
      </c>
      <c r="BI356" s="165">
        <f t="shared" si="98"/>
        <v>0</v>
      </c>
      <c r="BJ356" s="13" t="s">
        <v>86</v>
      </c>
      <c r="BK356" s="165">
        <f t="shared" si="99"/>
        <v>0</v>
      </c>
      <c r="BL356" s="13" t="s">
        <v>248</v>
      </c>
      <c r="BM356" s="164" t="s">
        <v>974</v>
      </c>
    </row>
    <row r="357" spans="2:65" s="1" customFormat="1" ht="36" customHeight="1">
      <c r="B357" s="152"/>
      <c r="C357" s="166" t="s">
        <v>975</v>
      </c>
      <c r="D357" s="166" t="s">
        <v>280</v>
      </c>
      <c r="E357" s="167" t="s">
        <v>976</v>
      </c>
      <c r="F357" s="184" t="s">
        <v>2743</v>
      </c>
      <c r="G357" s="187" t="s">
        <v>246</v>
      </c>
      <c r="H357" s="188">
        <v>1</v>
      </c>
      <c r="I357" s="171"/>
      <c r="J357" s="172">
        <f t="shared" si="90"/>
        <v>0</v>
      </c>
      <c r="K357" s="168" t="s">
        <v>1</v>
      </c>
      <c r="L357" s="185" t="s">
        <v>2754</v>
      </c>
      <c r="M357" s="189" t="s">
        <v>1</v>
      </c>
      <c r="N357" s="190" t="s">
        <v>40</v>
      </c>
      <c r="O357" s="191"/>
      <c r="P357" s="192">
        <f t="shared" si="91"/>
        <v>0</v>
      </c>
      <c r="Q357" s="192">
        <v>2.5000000000000001E-2</v>
      </c>
      <c r="R357" s="192">
        <f t="shared" si="92"/>
        <v>2.5000000000000001E-2</v>
      </c>
      <c r="S357" s="192">
        <v>0</v>
      </c>
      <c r="T357" s="193">
        <f t="shared" si="93"/>
        <v>0</v>
      </c>
      <c r="U357" s="194"/>
      <c r="V357" s="194"/>
      <c r="W357" s="194"/>
      <c r="AR357" s="164" t="s">
        <v>314</v>
      </c>
      <c r="AT357" s="164" t="s">
        <v>280</v>
      </c>
      <c r="AU357" s="164" t="s">
        <v>86</v>
      </c>
      <c r="AY357" s="13" t="s">
        <v>182</v>
      </c>
      <c r="BE357" s="165">
        <f t="shared" si="94"/>
        <v>0</v>
      </c>
      <c r="BF357" s="165">
        <f t="shared" si="95"/>
        <v>0</v>
      </c>
      <c r="BG357" s="165">
        <f t="shared" si="96"/>
        <v>0</v>
      </c>
      <c r="BH357" s="165">
        <f t="shared" si="97"/>
        <v>0</v>
      </c>
      <c r="BI357" s="165">
        <f t="shared" si="98"/>
        <v>0</v>
      </c>
      <c r="BJ357" s="13" t="s">
        <v>86</v>
      </c>
      <c r="BK357" s="165">
        <f t="shared" si="99"/>
        <v>0</v>
      </c>
      <c r="BL357" s="13" t="s">
        <v>248</v>
      </c>
      <c r="BM357" s="164" t="s">
        <v>977</v>
      </c>
    </row>
    <row r="358" spans="2:65" s="1" customFormat="1" ht="36" customHeight="1">
      <c r="B358" s="152"/>
      <c r="C358" s="166" t="s">
        <v>978</v>
      </c>
      <c r="D358" s="166" t="s">
        <v>280</v>
      </c>
      <c r="E358" s="167" t="s">
        <v>979</v>
      </c>
      <c r="F358" s="184" t="s">
        <v>2744</v>
      </c>
      <c r="G358" s="187" t="s">
        <v>246</v>
      </c>
      <c r="H358" s="188">
        <v>2</v>
      </c>
      <c r="I358" s="171"/>
      <c r="J358" s="172">
        <f t="shared" si="90"/>
        <v>0</v>
      </c>
      <c r="K358" s="168" t="s">
        <v>1</v>
      </c>
      <c r="L358" s="185" t="s">
        <v>2756</v>
      </c>
      <c r="M358" s="189" t="s">
        <v>1</v>
      </c>
      <c r="N358" s="190" t="s">
        <v>40</v>
      </c>
      <c r="O358" s="191"/>
      <c r="P358" s="192">
        <f t="shared" si="91"/>
        <v>0</v>
      </c>
      <c r="Q358" s="192">
        <v>2.5000000000000001E-2</v>
      </c>
      <c r="R358" s="192">
        <f t="shared" si="92"/>
        <v>0.05</v>
      </c>
      <c r="S358" s="192">
        <v>0</v>
      </c>
      <c r="T358" s="193">
        <f t="shared" si="93"/>
        <v>0</v>
      </c>
      <c r="U358" s="194"/>
      <c r="V358" s="194"/>
      <c r="W358" s="194"/>
      <c r="AR358" s="164" t="s">
        <v>314</v>
      </c>
      <c r="AT358" s="164" t="s">
        <v>280</v>
      </c>
      <c r="AU358" s="164" t="s">
        <v>86</v>
      </c>
      <c r="AY358" s="13" t="s">
        <v>182</v>
      </c>
      <c r="BE358" s="165">
        <f t="shared" si="94"/>
        <v>0</v>
      </c>
      <c r="BF358" s="165">
        <f t="shared" si="95"/>
        <v>0</v>
      </c>
      <c r="BG358" s="165">
        <f t="shared" si="96"/>
        <v>0</v>
      </c>
      <c r="BH358" s="165">
        <f t="shared" si="97"/>
        <v>0</v>
      </c>
      <c r="BI358" s="165">
        <f t="shared" si="98"/>
        <v>0</v>
      </c>
      <c r="BJ358" s="13" t="s">
        <v>86</v>
      </c>
      <c r="BK358" s="165">
        <f t="shared" si="99"/>
        <v>0</v>
      </c>
      <c r="BL358" s="13" t="s">
        <v>248</v>
      </c>
      <c r="BM358" s="164" t="s">
        <v>980</v>
      </c>
    </row>
    <row r="359" spans="2:65" s="1" customFormat="1" ht="24" customHeight="1">
      <c r="B359" s="152"/>
      <c r="C359" s="166" t="s">
        <v>981</v>
      </c>
      <c r="D359" s="166" t="s">
        <v>280</v>
      </c>
      <c r="E359" s="167" t="s">
        <v>982</v>
      </c>
      <c r="F359" s="184" t="s">
        <v>2745</v>
      </c>
      <c r="G359" s="187" t="s">
        <v>246</v>
      </c>
      <c r="H359" s="188">
        <v>9</v>
      </c>
      <c r="I359" s="171"/>
      <c r="J359" s="172">
        <f t="shared" si="90"/>
        <v>0</v>
      </c>
      <c r="K359" s="168" t="s">
        <v>1</v>
      </c>
      <c r="L359" s="185" t="s">
        <v>2757</v>
      </c>
      <c r="M359" s="189" t="s">
        <v>1</v>
      </c>
      <c r="N359" s="190" t="s">
        <v>40</v>
      </c>
      <c r="O359" s="191"/>
      <c r="P359" s="192">
        <f t="shared" si="91"/>
        <v>0</v>
      </c>
      <c r="Q359" s="192">
        <v>2.5000000000000001E-2</v>
      </c>
      <c r="R359" s="192">
        <f t="shared" si="92"/>
        <v>0.22500000000000001</v>
      </c>
      <c r="S359" s="192">
        <v>0</v>
      </c>
      <c r="T359" s="193">
        <f t="shared" si="93"/>
        <v>0</v>
      </c>
      <c r="U359" s="194"/>
      <c r="V359" s="194"/>
      <c r="W359" s="194"/>
      <c r="AR359" s="164" t="s">
        <v>314</v>
      </c>
      <c r="AT359" s="164" t="s">
        <v>280</v>
      </c>
      <c r="AU359" s="164" t="s">
        <v>86</v>
      </c>
      <c r="AY359" s="13" t="s">
        <v>182</v>
      </c>
      <c r="BE359" s="165">
        <f t="shared" si="94"/>
        <v>0</v>
      </c>
      <c r="BF359" s="165">
        <f t="shared" si="95"/>
        <v>0</v>
      </c>
      <c r="BG359" s="165">
        <f t="shared" si="96"/>
        <v>0</v>
      </c>
      <c r="BH359" s="165">
        <f t="shared" si="97"/>
        <v>0</v>
      </c>
      <c r="BI359" s="165">
        <f t="shared" si="98"/>
        <v>0</v>
      </c>
      <c r="BJ359" s="13" t="s">
        <v>86</v>
      </c>
      <c r="BK359" s="165">
        <f t="shared" si="99"/>
        <v>0</v>
      </c>
      <c r="BL359" s="13" t="s">
        <v>248</v>
      </c>
      <c r="BM359" s="164" t="s">
        <v>983</v>
      </c>
    </row>
    <row r="360" spans="2:65" s="1" customFormat="1" ht="36" customHeight="1">
      <c r="B360" s="152"/>
      <c r="C360" s="166" t="s">
        <v>984</v>
      </c>
      <c r="D360" s="166" t="s">
        <v>280</v>
      </c>
      <c r="E360" s="167" t="s">
        <v>985</v>
      </c>
      <c r="F360" s="184" t="s">
        <v>2746</v>
      </c>
      <c r="G360" s="187" t="s">
        <v>246</v>
      </c>
      <c r="H360" s="188">
        <v>1</v>
      </c>
      <c r="I360" s="171"/>
      <c r="J360" s="172">
        <f t="shared" si="90"/>
        <v>0</v>
      </c>
      <c r="K360" s="168" t="s">
        <v>1</v>
      </c>
      <c r="L360" s="185" t="s">
        <v>2758</v>
      </c>
      <c r="M360" s="189" t="s">
        <v>1</v>
      </c>
      <c r="N360" s="190" t="s">
        <v>40</v>
      </c>
      <c r="O360" s="191"/>
      <c r="P360" s="192">
        <f t="shared" si="91"/>
        <v>0</v>
      </c>
      <c r="Q360" s="192">
        <v>2.5000000000000001E-2</v>
      </c>
      <c r="R360" s="192">
        <f t="shared" si="92"/>
        <v>2.5000000000000001E-2</v>
      </c>
      <c r="S360" s="192">
        <v>0</v>
      </c>
      <c r="T360" s="193">
        <f t="shared" si="93"/>
        <v>0</v>
      </c>
      <c r="U360" s="194"/>
      <c r="V360" s="194"/>
      <c r="W360" s="194"/>
      <c r="AR360" s="164" t="s">
        <v>314</v>
      </c>
      <c r="AT360" s="164" t="s">
        <v>280</v>
      </c>
      <c r="AU360" s="164" t="s">
        <v>86</v>
      </c>
      <c r="AY360" s="13" t="s">
        <v>182</v>
      </c>
      <c r="BE360" s="165">
        <f t="shared" si="94"/>
        <v>0</v>
      </c>
      <c r="BF360" s="165">
        <f t="shared" si="95"/>
        <v>0</v>
      </c>
      <c r="BG360" s="165">
        <f t="shared" si="96"/>
        <v>0</v>
      </c>
      <c r="BH360" s="165">
        <f t="shared" si="97"/>
        <v>0</v>
      </c>
      <c r="BI360" s="165">
        <f t="shared" si="98"/>
        <v>0</v>
      </c>
      <c r="BJ360" s="13" t="s">
        <v>86</v>
      </c>
      <c r="BK360" s="165">
        <f t="shared" si="99"/>
        <v>0</v>
      </c>
      <c r="BL360" s="13" t="s">
        <v>248</v>
      </c>
      <c r="BM360" s="164" t="s">
        <v>986</v>
      </c>
    </row>
    <row r="361" spans="2:65" s="1" customFormat="1" ht="24" customHeight="1">
      <c r="B361" s="152"/>
      <c r="C361" s="166" t="s">
        <v>987</v>
      </c>
      <c r="D361" s="166" t="s">
        <v>280</v>
      </c>
      <c r="E361" s="167" t="s">
        <v>988</v>
      </c>
      <c r="F361" s="184" t="s">
        <v>2747</v>
      </c>
      <c r="G361" s="187" t="s">
        <v>246</v>
      </c>
      <c r="H361" s="188">
        <v>4</v>
      </c>
      <c r="I361" s="171"/>
      <c r="J361" s="172">
        <f t="shared" si="90"/>
        <v>0</v>
      </c>
      <c r="K361" s="168" t="s">
        <v>1</v>
      </c>
      <c r="L361" s="185" t="s">
        <v>2758</v>
      </c>
      <c r="M361" s="189" t="s">
        <v>1</v>
      </c>
      <c r="N361" s="190" t="s">
        <v>40</v>
      </c>
      <c r="O361" s="191"/>
      <c r="P361" s="192">
        <f t="shared" si="91"/>
        <v>0</v>
      </c>
      <c r="Q361" s="192">
        <v>2.5000000000000001E-2</v>
      </c>
      <c r="R361" s="192">
        <f t="shared" si="92"/>
        <v>0.1</v>
      </c>
      <c r="S361" s="192">
        <v>0</v>
      </c>
      <c r="T361" s="193">
        <f t="shared" si="93"/>
        <v>0</v>
      </c>
      <c r="U361" s="194"/>
      <c r="V361" s="194"/>
      <c r="W361" s="194"/>
      <c r="AR361" s="164" t="s">
        <v>314</v>
      </c>
      <c r="AT361" s="164" t="s">
        <v>280</v>
      </c>
      <c r="AU361" s="164" t="s">
        <v>86</v>
      </c>
      <c r="AY361" s="13" t="s">
        <v>182</v>
      </c>
      <c r="BE361" s="165">
        <f t="shared" si="94"/>
        <v>0</v>
      </c>
      <c r="BF361" s="165">
        <f t="shared" si="95"/>
        <v>0</v>
      </c>
      <c r="BG361" s="165">
        <f t="shared" si="96"/>
        <v>0</v>
      </c>
      <c r="BH361" s="165">
        <f t="shared" si="97"/>
        <v>0</v>
      </c>
      <c r="BI361" s="165">
        <f t="shared" si="98"/>
        <v>0</v>
      </c>
      <c r="BJ361" s="13" t="s">
        <v>86</v>
      </c>
      <c r="BK361" s="165">
        <f t="shared" si="99"/>
        <v>0</v>
      </c>
      <c r="BL361" s="13" t="s">
        <v>248</v>
      </c>
      <c r="BM361" s="164" t="s">
        <v>990</v>
      </c>
    </row>
    <row r="362" spans="2:65" s="1" customFormat="1" ht="24" customHeight="1">
      <c r="B362" s="152"/>
      <c r="C362" s="166" t="s">
        <v>991</v>
      </c>
      <c r="D362" s="166" t="s">
        <v>280</v>
      </c>
      <c r="E362" s="167" t="s">
        <v>992</v>
      </c>
      <c r="F362" s="184" t="s">
        <v>989</v>
      </c>
      <c r="G362" s="187" t="s">
        <v>246</v>
      </c>
      <c r="H362" s="188">
        <v>1</v>
      </c>
      <c r="I362" s="171"/>
      <c r="J362" s="172">
        <f t="shared" si="90"/>
        <v>0</v>
      </c>
      <c r="K362" s="168" t="s">
        <v>1</v>
      </c>
      <c r="L362" s="185" t="s">
        <v>2758</v>
      </c>
      <c r="M362" s="189" t="s">
        <v>1</v>
      </c>
      <c r="N362" s="190" t="s">
        <v>40</v>
      </c>
      <c r="O362" s="191"/>
      <c r="P362" s="192">
        <f t="shared" si="91"/>
        <v>0</v>
      </c>
      <c r="Q362" s="192">
        <v>2.5000000000000001E-2</v>
      </c>
      <c r="R362" s="192">
        <f t="shared" si="92"/>
        <v>2.5000000000000001E-2</v>
      </c>
      <c r="S362" s="192">
        <v>0</v>
      </c>
      <c r="T362" s="193">
        <f t="shared" si="93"/>
        <v>0</v>
      </c>
      <c r="U362" s="194"/>
      <c r="V362" s="194"/>
      <c r="W362" s="194"/>
      <c r="AR362" s="164" t="s">
        <v>314</v>
      </c>
      <c r="AT362" s="164" t="s">
        <v>280</v>
      </c>
      <c r="AU362" s="164" t="s">
        <v>86</v>
      </c>
      <c r="AY362" s="13" t="s">
        <v>182</v>
      </c>
      <c r="BE362" s="165">
        <f t="shared" si="94"/>
        <v>0</v>
      </c>
      <c r="BF362" s="165">
        <f t="shared" si="95"/>
        <v>0</v>
      </c>
      <c r="BG362" s="165">
        <f t="shared" si="96"/>
        <v>0</v>
      </c>
      <c r="BH362" s="165">
        <f t="shared" si="97"/>
        <v>0</v>
      </c>
      <c r="BI362" s="165">
        <f t="shared" si="98"/>
        <v>0</v>
      </c>
      <c r="BJ362" s="13" t="s">
        <v>86</v>
      </c>
      <c r="BK362" s="165">
        <f t="shared" si="99"/>
        <v>0</v>
      </c>
      <c r="BL362" s="13" t="s">
        <v>248</v>
      </c>
      <c r="BM362" s="164" t="s">
        <v>993</v>
      </c>
    </row>
    <row r="363" spans="2:65" s="1" customFormat="1" ht="36" customHeight="1">
      <c r="B363" s="152"/>
      <c r="C363" s="166" t="s">
        <v>994</v>
      </c>
      <c r="D363" s="166" t="s">
        <v>280</v>
      </c>
      <c r="E363" s="167" t="s">
        <v>995</v>
      </c>
      <c r="F363" s="184" t="s">
        <v>2748</v>
      </c>
      <c r="G363" s="187" t="s">
        <v>246</v>
      </c>
      <c r="H363" s="188">
        <v>1</v>
      </c>
      <c r="I363" s="171"/>
      <c r="J363" s="172">
        <f t="shared" si="90"/>
        <v>0</v>
      </c>
      <c r="K363" s="168" t="s">
        <v>1</v>
      </c>
      <c r="L363" s="185" t="s">
        <v>2759</v>
      </c>
      <c r="M363" s="189" t="s">
        <v>1</v>
      </c>
      <c r="N363" s="190" t="s">
        <v>40</v>
      </c>
      <c r="O363" s="191"/>
      <c r="P363" s="192">
        <f t="shared" si="91"/>
        <v>0</v>
      </c>
      <c r="Q363" s="192">
        <v>2.5000000000000001E-2</v>
      </c>
      <c r="R363" s="192">
        <f t="shared" si="92"/>
        <v>2.5000000000000001E-2</v>
      </c>
      <c r="S363" s="192">
        <v>0</v>
      </c>
      <c r="T363" s="193">
        <f t="shared" si="93"/>
        <v>0</v>
      </c>
      <c r="U363" s="194"/>
      <c r="V363" s="194"/>
      <c r="W363" s="194"/>
      <c r="AR363" s="164" t="s">
        <v>314</v>
      </c>
      <c r="AT363" s="164" t="s">
        <v>280</v>
      </c>
      <c r="AU363" s="164" t="s">
        <v>86</v>
      </c>
      <c r="AY363" s="13" t="s">
        <v>182</v>
      </c>
      <c r="BE363" s="165">
        <f t="shared" si="94"/>
        <v>0</v>
      </c>
      <c r="BF363" s="165">
        <f t="shared" si="95"/>
        <v>0</v>
      </c>
      <c r="BG363" s="165">
        <f t="shared" si="96"/>
        <v>0</v>
      </c>
      <c r="BH363" s="165">
        <f t="shared" si="97"/>
        <v>0</v>
      </c>
      <c r="BI363" s="165">
        <f t="shared" si="98"/>
        <v>0</v>
      </c>
      <c r="BJ363" s="13" t="s">
        <v>86</v>
      </c>
      <c r="BK363" s="165">
        <f t="shared" si="99"/>
        <v>0</v>
      </c>
      <c r="BL363" s="13" t="s">
        <v>248</v>
      </c>
      <c r="BM363" s="164" t="s">
        <v>996</v>
      </c>
    </row>
    <row r="364" spans="2:65" s="1" customFormat="1" ht="36" customHeight="1">
      <c r="B364" s="152"/>
      <c r="C364" s="166" t="s">
        <v>997</v>
      </c>
      <c r="D364" s="166" t="s">
        <v>280</v>
      </c>
      <c r="E364" s="167" t="s">
        <v>998</v>
      </c>
      <c r="F364" s="184" t="s">
        <v>2749</v>
      </c>
      <c r="G364" s="187" t="s">
        <v>246</v>
      </c>
      <c r="H364" s="188">
        <v>4</v>
      </c>
      <c r="I364" s="171"/>
      <c r="J364" s="172">
        <f t="shared" si="90"/>
        <v>0</v>
      </c>
      <c r="K364" s="168" t="s">
        <v>1</v>
      </c>
      <c r="L364" s="185" t="s">
        <v>2758</v>
      </c>
      <c r="M364" s="189" t="s">
        <v>1</v>
      </c>
      <c r="N364" s="190" t="s">
        <v>40</v>
      </c>
      <c r="O364" s="191"/>
      <c r="P364" s="192">
        <f t="shared" si="91"/>
        <v>0</v>
      </c>
      <c r="Q364" s="192">
        <v>2.5000000000000001E-2</v>
      </c>
      <c r="R364" s="192">
        <f t="shared" si="92"/>
        <v>0.1</v>
      </c>
      <c r="S364" s="192">
        <v>0</v>
      </c>
      <c r="T364" s="193">
        <f t="shared" si="93"/>
        <v>0</v>
      </c>
      <c r="U364" s="194"/>
      <c r="V364" s="194"/>
      <c r="W364" s="194"/>
      <c r="AR364" s="164" t="s">
        <v>314</v>
      </c>
      <c r="AT364" s="164" t="s">
        <v>280</v>
      </c>
      <c r="AU364" s="164" t="s">
        <v>86</v>
      </c>
      <c r="AY364" s="13" t="s">
        <v>182</v>
      </c>
      <c r="BE364" s="165">
        <f t="shared" si="94"/>
        <v>0</v>
      </c>
      <c r="BF364" s="165">
        <f t="shared" si="95"/>
        <v>0</v>
      </c>
      <c r="BG364" s="165">
        <f t="shared" si="96"/>
        <v>0</v>
      </c>
      <c r="BH364" s="165">
        <f t="shared" si="97"/>
        <v>0</v>
      </c>
      <c r="BI364" s="165">
        <f t="shared" si="98"/>
        <v>0</v>
      </c>
      <c r="BJ364" s="13" t="s">
        <v>86</v>
      </c>
      <c r="BK364" s="165">
        <f t="shared" si="99"/>
        <v>0</v>
      </c>
      <c r="BL364" s="13" t="s">
        <v>248</v>
      </c>
      <c r="BM364" s="164" t="s">
        <v>999</v>
      </c>
    </row>
    <row r="365" spans="2:65" s="1" customFormat="1" ht="36" customHeight="1">
      <c r="B365" s="152"/>
      <c r="C365" s="166" t="s">
        <v>1000</v>
      </c>
      <c r="D365" s="166" t="s">
        <v>280</v>
      </c>
      <c r="E365" s="167" t="s">
        <v>1001</v>
      </c>
      <c r="F365" s="184" t="s">
        <v>2750</v>
      </c>
      <c r="G365" s="187" t="s">
        <v>246</v>
      </c>
      <c r="H365" s="188">
        <v>1</v>
      </c>
      <c r="I365" s="171"/>
      <c r="J365" s="172">
        <f t="shared" si="90"/>
        <v>0</v>
      </c>
      <c r="K365" s="168" t="s">
        <v>1</v>
      </c>
      <c r="L365" s="185" t="s">
        <v>2758</v>
      </c>
      <c r="M365" s="189" t="s">
        <v>1</v>
      </c>
      <c r="N365" s="190" t="s">
        <v>40</v>
      </c>
      <c r="O365" s="191"/>
      <c r="P365" s="192">
        <f t="shared" si="91"/>
        <v>0</v>
      </c>
      <c r="Q365" s="192">
        <v>2.5000000000000001E-2</v>
      </c>
      <c r="R365" s="192">
        <f t="shared" si="92"/>
        <v>2.5000000000000001E-2</v>
      </c>
      <c r="S365" s="192">
        <v>0</v>
      </c>
      <c r="T365" s="193">
        <f t="shared" si="93"/>
        <v>0</v>
      </c>
      <c r="U365" s="194"/>
      <c r="V365" s="194"/>
      <c r="W365" s="194"/>
      <c r="AR365" s="164" t="s">
        <v>314</v>
      </c>
      <c r="AT365" s="164" t="s">
        <v>280</v>
      </c>
      <c r="AU365" s="164" t="s">
        <v>86</v>
      </c>
      <c r="AY365" s="13" t="s">
        <v>182</v>
      </c>
      <c r="BE365" s="165">
        <f t="shared" si="94"/>
        <v>0</v>
      </c>
      <c r="BF365" s="165">
        <f t="shared" si="95"/>
        <v>0</v>
      </c>
      <c r="BG365" s="165">
        <f t="shared" si="96"/>
        <v>0</v>
      </c>
      <c r="BH365" s="165">
        <f t="shared" si="97"/>
        <v>0</v>
      </c>
      <c r="BI365" s="165">
        <f t="shared" si="98"/>
        <v>0</v>
      </c>
      <c r="BJ365" s="13" t="s">
        <v>86</v>
      </c>
      <c r="BK365" s="165">
        <f t="shared" si="99"/>
        <v>0</v>
      </c>
      <c r="BL365" s="13" t="s">
        <v>248</v>
      </c>
      <c r="BM365" s="164" t="s">
        <v>1002</v>
      </c>
    </row>
    <row r="366" spans="2:65" s="1" customFormat="1" ht="24" customHeight="1">
      <c r="B366" s="152"/>
      <c r="C366" s="166" t="s">
        <v>1003</v>
      </c>
      <c r="D366" s="166" t="s">
        <v>280</v>
      </c>
      <c r="E366" s="167" t="s">
        <v>1004</v>
      </c>
      <c r="F366" s="184" t="s">
        <v>2751</v>
      </c>
      <c r="G366" s="187" t="s">
        <v>246</v>
      </c>
      <c r="H366" s="188">
        <v>5</v>
      </c>
      <c r="I366" s="171"/>
      <c r="J366" s="172">
        <f t="shared" si="90"/>
        <v>0</v>
      </c>
      <c r="K366" s="168" t="s">
        <v>1</v>
      </c>
      <c r="L366" s="185" t="s">
        <v>2758</v>
      </c>
      <c r="M366" s="189" t="s">
        <v>1</v>
      </c>
      <c r="N366" s="190" t="s">
        <v>40</v>
      </c>
      <c r="O366" s="191"/>
      <c r="P366" s="192">
        <f t="shared" si="91"/>
        <v>0</v>
      </c>
      <c r="Q366" s="192">
        <v>2.5000000000000001E-2</v>
      </c>
      <c r="R366" s="192">
        <f t="shared" si="92"/>
        <v>0.125</v>
      </c>
      <c r="S366" s="192">
        <v>0</v>
      </c>
      <c r="T366" s="193">
        <f t="shared" si="93"/>
        <v>0</v>
      </c>
      <c r="U366" s="194"/>
      <c r="V366" s="194"/>
      <c r="W366" s="194"/>
      <c r="AR366" s="164" t="s">
        <v>314</v>
      </c>
      <c r="AT366" s="164" t="s">
        <v>280</v>
      </c>
      <c r="AU366" s="164" t="s">
        <v>86</v>
      </c>
      <c r="AY366" s="13" t="s">
        <v>182</v>
      </c>
      <c r="BE366" s="165">
        <f t="shared" si="94"/>
        <v>0</v>
      </c>
      <c r="BF366" s="165">
        <f t="shared" si="95"/>
        <v>0</v>
      </c>
      <c r="BG366" s="165">
        <f t="shared" si="96"/>
        <v>0</v>
      </c>
      <c r="BH366" s="165">
        <f t="shared" si="97"/>
        <v>0</v>
      </c>
      <c r="BI366" s="165">
        <f t="shared" si="98"/>
        <v>0</v>
      </c>
      <c r="BJ366" s="13" t="s">
        <v>86</v>
      </c>
      <c r="BK366" s="165">
        <f t="shared" si="99"/>
        <v>0</v>
      </c>
      <c r="BL366" s="13" t="s">
        <v>248</v>
      </c>
      <c r="BM366" s="164" t="s">
        <v>1005</v>
      </c>
    </row>
    <row r="367" spans="2:65" s="1" customFormat="1" ht="36" customHeight="1">
      <c r="B367" s="152"/>
      <c r="C367" s="166" t="s">
        <v>1006</v>
      </c>
      <c r="D367" s="166" t="s">
        <v>280</v>
      </c>
      <c r="E367" s="167" t="s">
        <v>1007</v>
      </c>
      <c r="F367" s="184" t="s">
        <v>2752</v>
      </c>
      <c r="G367" s="187" t="s">
        <v>246</v>
      </c>
      <c r="H367" s="188">
        <v>1</v>
      </c>
      <c r="I367" s="171"/>
      <c r="J367" s="172">
        <f t="shared" si="90"/>
        <v>0</v>
      </c>
      <c r="K367" s="168" t="s">
        <v>1</v>
      </c>
      <c r="L367" s="185" t="s">
        <v>2758</v>
      </c>
      <c r="M367" s="189" t="s">
        <v>1</v>
      </c>
      <c r="N367" s="190" t="s">
        <v>40</v>
      </c>
      <c r="O367" s="191"/>
      <c r="P367" s="192">
        <f t="shared" si="91"/>
        <v>0</v>
      </c>
      <c r="Q367" s="192">
        <v>2.5000000000000001E-2</v>
      </c>
      <c r="R367" s="192">
        <f t="shared" si="92"/>
        <v>2.5000000000000001E-2</v>
      </c>
      <c r="S367" s="192">
        <v>0</v>
      </c>
      <c r="T367" s="193">
        <f t="shared" si="93"/>
        <v>0</v>
      </c>
      <c r="U367" s="194"/>
      <c r="V367" s="194"/>
      <c r="W367" s="194"/>
      <c r="AR367" s="164" t="s">
        <v>314</v>
      </c>
      <c r="AT367" s="164" t="s">
        <v>280</v>
      </c>
      <c r="AU367" s="164" t="s">
        <v>86</v>
      </c>
      <c r="AY367" s="13" t="s">
        <v>182</v>
      </c>
      <c r="BE367" s="165">
        <f t="shared" si="94"/>
        <v>0</v>
      </c>
      <c r="BF367" s="165">
        <f t="shared" si="95"/>
        <v>0</v>
      </c>
      <c r="BG367" s="165">
        <f t="shared" si="96"/>
        <v>0</v>
      </c>
      <c r="BH367" s="165">
        <f t="shared" si="97"/>
        <v>0</v>
      </c>
      <c r="BI367" s="165">
        <f t="shared" si="98"/>
        <v>0</v>
      </c>
      <c r="BJ367" s="13" t="s">
        <v>86</v>
      </c>
      <c r="BK367" s="165">
        <f t="shared" si="99"/>
        <v>0</v>
      </c>
      <c r="BL367" s="13" t="s">
        <v>248</v>
      </c>
      <c r="BM367" s="164" t="s">
        <v>1008</v>
      </c>
    </row>
    <row r="368" spans="2:65" s="183" customFormat="1" ht="36" customHeight="1">
      <c r="B368" s="152"/>
      <c r="C368" s="166" t="s">
        <v>2741</v>
      </c>
      <c r="D368" s="166"/>
      <c r="E368" s="186" t="s">
        <v>2742</v>
      </c>
      <c r="F368" s="184" t="s">
        <v>2770</v>
      </c>
      <c r="G368" s="187" t="s">
        <v>246</v>
      </c>
      <c r="H368" s="188">
        <v>2</v>
      </c>
      <c r="I368" s="171"/>
      <c r="J368" s="172">
        <f t="shared" si="90"/>
        <v>0</v>
      </c>
      <c r="K368" s="168"/>
      <c r="L368" s="185" t="s">
        <v>2755</v>
      </c>
      <c r="M368" s="189"/>
      <c r="N368" s="190"/>
      <c r="O368" s="191"/>
      <c r="P368" s="192"/>
      <c r="Q368" s="192"/>
      <c r="R368" s="192"/>
      <c r="S368" s="192"/>
      <c r="T368" s="193"/>
      <c r="U368" s="194"/>
      <c r="V368" s="194"/>
      <c r="W368" s="194"/>
      <c r="AR368" s="164"/>
      <c r="AT368" s="164"/>
      <c r="AU368" s="164"/>
      <c r="AY368" s="13"/>
      <c r="BE368" s="165"/>
      <c r="BF368" s="165"/>
      <c r="BG368" s="165"/>
      <c r="BH368" s="165"/>
      <c r="BI368" s="165"/>
      <c r="BJ368" s="13"/>
      <c r="BK368" s="165"/>
      <c r="BL368" s="13"/>
      <c r="BM368" s="164"/>
    </row>
    <row r="369" spans="2:65" s="1" customFormat="1" ht="24" customHeight="1">
      <c r="B369" s="152"/>
      <c r="C369" s="166" t="s">
        <v>1009</v>
      </c>
      <c r="D369" s="166" t="s">
        <v>280</v>
      </c>
      <c r="E369" s="167" t="s">
        <v>1010</v>
      </c>
      <c r="F369" s="184" t="s">
        <v>2753</v>
      </c>
      <c r="G369" s="187" t="s">
        <v>246</v>
      </c>
      <c r="H369" s="188">
        <v>8</v>
      </c>
      <c r="I369" s="171"/>
      <c r="J369" s="172">
        <f t="shared" si="90"/>
        <v>0</v>
      </c>
      <c r="K369" s="168" t="s">
        <v>1</v>
      </c>
      <c r="L369" s="185" t="s">
        <v>2760</v>
      </c>
      <c r="M369" s="189" t="s">
        <v>1</v>
      </c>
      <c r="N369" s="190" t="s">
        <v>40</v>
      </c>
      <c r="O369" s="191"/>
      <c r="P369" s="192">
        <f t="shared" si="91"/>
        <v>0</v>
      </c>
      <c r="Q369" s="192">
        <v>2.5000000000000001E-2</v>
      </c>
      <c r="R369" s="192">
        <f t="shared" si="92"/>
        <v>0.2</v>
      </c>
      <c r="S369" s="192">
        <v>0</v>
      </c>
      <c r="T369" s="193">
        <f t="shared" si="93"/>
        <v>0</v>
      </c>
      <c r="U369" s="194"/>
      <c r="V369" s="194"/>
      <c r="W369" s="194"/>
      <c r="AR369" s="164" t="s">
        <v>314</v>
      </c>
      <c r="AT369" s="164" t="s">
        <v>280</v>
      </c>
      <c r="AU369" s="164" t="s">
        <v>86</v>
      </c>
      <c r="AY369" s="13" t="s">
        <v>182</v>
      </c>
      <c r="BE369" s="165">
        <f t="shared" si="94"/>
        <v>0</v>
      </c>
      <c r="BF369" s="165">
        <f t="shared" si="95"/>
        <v>0</v>
      </c>
      <c r="BG369" s="165">
        <f t="shared" si="96"/>
        <v>0</v>
      </c>
      <c r="BH369" s="165">
        <f t="shared" si="97"/>
        <v>0</v>
      </c>
      <c r="BI369" s="165">
        <f t="shared" si="98"/>
        <v>0</v>
      </c>
      <c r="BJ369" s="13" t="s">
        <v>86</v>
      </c>
      <c r="BK369" s="165">
        <f t="shared" si="99"/>
        <v>0</v>
      </c>
      <c r="BL369" s="13" t="s">
        <v>248</v>
      </c>
      <c r="BM369" s="164" t="s">
        <v>1011</v>
      </c>
    </row>
    <row r="370" spans="2:65" s="1" customFormat="1" ht="24" customHeight="1">
      <c r="B370" s="152"/>
      <c r="C370" s="153" t="s">
        <v>1012</v>
      </c>
      <c r="D370" s="153" t="s">
        <v>184</v>
      </c>
      <c r="E370" s="154" t="s">
        <v>1013</v>
      </c>
      <c r="F370" s="155" t="s">
        <v>1014</v>
      </c>
      <c r="G370" s="156" t="s">
        <v>246</v>
      </c>
      <c r="H370" s="157">
        <v>4</v>
      </c>
      <c r="I370" s="158"/>
      <c r="J370" s="159">
        <f t="shared" si="90"/>
        <v>0</v>
      </c>
      <c r="K370" s="155" t="s">
        <v>188</v>
      </c>
      <c r="L370" s="28"/>
      <c r="M370" s="160" t="s">
        <v>1</v>
      </c>
      <c r="N370" s="161" t="s">
        <v>40</v>
      </c>
      <c r="O370" s="51"/>
      <c r="P370" s="162">
        <f t="shared" si="91"/>
        <v>0</v>
      </c>
      <c r="Q370" s="162">
        <v>2.5999999999999998E-4</v>
      </c>
      <c r="R370" s="162">
        <f t="shared" si="92"/>
        <v>1.0399999999999999E-3</v>
      </c>
      <c r="S370" s="162">
        <v>0</v>
      </c>
      <c r="T370" s="163">
        <f t="shared" si="93"/>
        <v>0</v>
      </c>
      <c r="AR370" s="164" t="s">
        <v>248</v>
      </c>
      <c r="AT370" s="164" t="s">
        <v>184</v>
      </c>
      <c r="AU370" s="164" t="s">
        <v>86</v>
      </c>
      <c r="AY370" s="13" t="s">
        <v>182</v>
      </c>
      <c r="BE370" s="165">
        <f t="shared" si="94"/>
        <v>0</v>
      </c>
      <c r="BF370" s="165">
        <f t="shared" si="95"/>
        <v>0</v>
      </c>
      <c r="BG370" s="165">
        <f t="shared" si="96"/>
        <v>0</v>
      </c>
      <c r="BH370" s="165">
        <f t="shared" si="97"/>
        <v>0</v>
      </c>
      <c r="BI370" s="165">
        <f t="shared" si="98"/>
        <v>0</v>
      </c>
      <c r="BJ370" s="13" t="s">
        <v>86</v>
      </c>
      <c r="BK370" s="165">
        <f t="shared" si="99"/>
        <v>0</v>
      </c>
      <c r="BL370" s="13" t="s">
        <v>248</v>
      </c>
      <c r="BM370" s="164" t="s">
        <v>1015</v>
      </c>
    </row>
    <row r="371" spans="2:65" s="1" customFormat="1" ht="24" customHeight="1">
      <c r="B371" s="152"/>
      <c r="C371" s="166" t="s">
        <v>1016</v>
      </c>
      <c r="D371" s="166" t="s">
        <v>280</v>
      </c>
      <c r="E371" s="167" t="s">
        <v>1017</v>
      </c>
      <c r="F371" s="168" t="s">
        <v>1018</v>
      </c>
      <c r="G371" s="169" t="s">
        <v>312</v>
      </c>
      <c r="H371" s="170">
        <v>4.8</v>
      </c>
      <c r="I371" s="171"/>
      <c r="J371" s="172">
        <f t="shared" si="90"/>
        <v>0</v>
      </c>
      <c r="K371" s="168" t="s">
        <v>188</v>
      </c>
      <c r="L371" s="173"/>
      <c r="M371" s="174" t="s">
        <v>1</v>
      </c>
      <c r="N371" s="175" t="s">
        <v>40</v>
      </c>
      <c r="O371" s="51"/>
      <c r="P371" s="162">
        <f t="shared" si="91"/>
        <v>0</v>
      </c>
      <c r="Q371" s="162">
        <v>1.14E-3</v>
      </c>
      <c r="R371" s="162">
        <f t="shared" si="92"/>
        <v>5.4719999999999994E-3</v>
      </c>
      <c r="S371" s="162">
        <v>0</v>
      </c>
      <c r="T371" s="163">
        <f t="shared" si="93"/>
        <v>0</v>
      </c>
      <c r="AR371" s="164" t="s">
        <v>314</v>
      </c>
      <c r="AT371" s="164" t="s">
        <v>280</v>
      </c>
      <c r="AU371" s="164" t="s">
        <v>86</v>
      </c>
      <c r="AY371" s="13" t="s">
        <v>182</v>
      </c>
      <c r="BE371" s="165">
        <f t="shared" si="94"/>
        <v>0</v>
      </c>
      <c r="BF371" s="165">
        <f t="shared" si="95"/>
        <v>0</v>
      </c>
      <c r="BG371" s="165">
        <f t="shared" si="96"/>
        <v>0</v>
      </c>
      <c r="BH371" s="165">
        <f t="shared" si="97"/>
        <v>0</v>
      </c>
      <c r="BI371" s="165">
        <f t="shared" si="98"/>
        <v>0</v>
      </c>
      <c r="BJ371" s="13" t="s">
        <v>86</v>
      </c>
      <c r="BK371" s="165">
        <f t="shared" si="99"/>
        <v>0</v>
      </c>
      <c r="BL371" s="13" t="s">
        <v>248</v>
      </c>
      <c r="BM371" s="164" t="s">
        <v>1019</v>
      </c>
    </row>
    <row r="372" spans="2:65" s="1" customFormat="1" ht="16.5" customHeight="1">
      <c r="B372" s="152"/>
      <c r="C372" s="166" t="s">
        <v>1020</v>
      </c>
      <c r="D372" s="166" t="s">
        <v>280</v>
      </c>
      <c r="E372" s="167" t="s">
        <v>1021</v>
      </c>
      <c r="F372" s="168" t="s">
        <v>1022</v>
      </c>
      <c r="G372" s="169" t="s">
        <v>246</v>
      </c>
      <c r="H372" s="170">
        <v>4</v>
      </c>
      <c r="I372" s="171"/>
      <c r="J372" s="172">
        <f t="shared" si="90"/>
        <v>0</v>
      </c>
      <c r="K372" s="168" t="s">
        <v>188</v>
      </c>
      <c r="L372" s="173"/>
      <c r="M372" s="174" t="s">
        <v>1</v>
      </c>
      <c r="N372" s="175" t="s">
        <v>40</v>
      </c>
      <c r="O372" s="51"/>
      <c r="P372" s="162">
        <f t="shared" si="91"/>
        <v>0</v>
      </c>
      <c r="Q372" s="162">
        <v>1E-4</v>
      </c>
      <c r="R372" s="162">
        <f t="shared" si="92"/>
        <v>4.0000000000000002E-4</v>
      </c>
      <c r="S372" s="162">
        <v>0</v>
      </c>
      <c r="T372" s="163">
        <f t="shared" si="93"/>
        <v>0</v>
      </c>
      <c r="AR372" s="164" t="s">
        <v>314</v>
      </c>
      <c r="AT372" s="164" t="s">
        <v>280</v>
      </c>
      <c r="AU372" s="164" t="s">
        <v>86</v>
      </c>
      <c r="AY372" s="13" t="s">
        <v>182</v>
      </c>
      <c r="BE372" s="165">
        <f t="shared" si="94"/>
        <v>0</v>
      </c>
      <c r="BF372" s="165">
        <f t="shared" si="95"/>
        <v>0</v>
      </c>
      <c r="BG372" s="165">
        <f t="shared" si="96"/>
        <v>0</v>
      </c>
      <c r="BH372" s="165">
        <f t="shared" si="97"/>
        <v>0</v>
      </c>
      <c r="BI372" s="165">
        <f t="shared" si="98"/>
        <v>0</v>
      </c>
      <c r="BJ372" s="13" t="s">
        <v>86</v>
      </c>
      <c r="BK372" s="165">
        <f t="shared" si="99"/>
        <v>0</v>
      </c>
      <c r="BL372" s="13" t="s">
        <v>248</v>
      </c>
      <c r="BM372" s="164" t="s">
        <v>1023</v>
      </c>
    </row>
    <row r="373" spans="2:65" s="1" customFormat="1" ht="24" customHeight="1">
      <c r="B373" s="152"/>
      <c r="C373" s="153" t="s">
        <v>1024</v>
      </c>
      <c r="D373" s="153" t="s">
        <v>184</v>
      </c>
      <c r="E373" s="154" t="s">
        <v>1025</v>
      </c>
      <c r="F373" s="155" t="s">
        <v>1026</v>
      </c>
      <c r="G373" s="156" t="s">
        <v>196</v>
      </c>
      <c r="H373" s="157">
        <v>1.252</v>
      </c>
      <c r="I373" s="158"/>
      <c r="J373" s="159">
        <f t="shared" si="90"/>
        <v>0</v>
      </c>
      <c r="K373" s="155" t="s">
        <v>188</v>
      </c>
      <c r="L373" s="28"/>
      <c r="M373" s="160" t="s">
        <v>1</v>
      </c>
      <c r="N373" s="161" t="s">
        <v>40</v>
      </c>
      <c r="O373" s="51"/>
      <c r="P373" s="162">
        <f t="shared" si="91"/>
        <v>0</v>
      </c>
      <c r="Q373" s="162">
        <v>0</v>
      </c>
      <c r="R373" s="162">
        <f t="shared" si="92"/>
        <v>0</v>
      </c>
      <c r="S373" s="162">
        <v>0</v>
      </c>
      <c r="T373" s="163">
        <f t="shared" si="93"/>
        <v>0</v>
      </c>
      <c r="AR373" s="164" t="s">
        <v>248</v>
      </c>
      <c r="AT373" s="164" t="s">
        <v>184</v>
      </c>
      <c r="AU373" s="164" t="s">
        <v>86</v>
      </c>
      <c r="AY373" s="13" t="s">
        <v>182</v>
      </c>
      <c r="BE373" s="165">
        <f t="shared" si="94"/>
        <v>0</v>
      </c>
      <c r="BF373" s="165">
        <f t="shared" si="95"/>
        <v>0</v>
      </c>
      <c r="BG373" s="165">
        <f t="shared" si="96"/>
        <v>0</v>
      </c>
      <c r="BH373" s="165">
        <f t="shared" si="97"/>
        <v>0</v>
      </c>
      <c r="BI373" s="165">
        <f t="shared" si="98"/>
        <v>0</v>
      </c>
      <c r="BJ373" s="13" t="s">
        <v>86</v>
      </c>
      <c r="BK373" s="165">
        <f t="shared" si="99"/>
        <v>0</v>
      </c>
      <c r="BL373" s="13" t="s">
        <v>248</v>
      </c>
      <c r="BM373" s="164" t="s">
        <v>1027</v>
      </c>
    </row>
    <row r="374" spans="2:65" s="11" customFormat="1" ht="22.95" customHeight="1">
      <c r="B374" s="139"/>
      <c r="D374" s="140" t="s">
        <v>73</v>
      </c>
      <c r="E374" s="150" t="s">
        <v>1028</v>
      </c>
      <c r="F374" s="150" t="s">
        <v>1029</v>
      </c>
      <c r="I374" s="142"/>
      <c r="J374" s="151">
        <f>BK374</f>
        <v>0</v>
      </c>
      <c r="L374" s="139"/>
      <c r="M374" s="144"/>
      <c r="N374" s="145"/>
      <c r="O374" s="145"/>
      <c r="P374" s="146">
        <f>SUM(P375:P379)</f>
        <v>0</v>
      </c>
      <c r="Q374" s="145"/>
      <c r="R374" s="146">
        <f>SUM(R375:R379)</f>
        <v>0.26673303999999998</v>
      </c>
      <c r="S374" s="145"/>
      <c r="T374" s="147">
        <f>SUM(T375:T379)</f>
        <v>0</v>
      </c>
      <c r="AR374" s="140" t="s">
        <v>86</v>
      </c>
      <c r="AT374" s="148" t="s">
        <v>73</v>
      </c>
      <c r="AU374" s="148" t="s">
        <v>81</v>
      </c>
      <c r="AY374" s="140" t="s">
        <v>182</v>
      </c>
      <c r="BK374" s="149">
        <f>SUM(BK375:BK379)</f>
        <v>0</v>
      </c>
    </row>
    <row r="375" spans="2:65" s="1" customFormat="1" ht="16.5" customHeight="1">
      <c r="B375" s="152"/>
      <c r="C375" s="153" t="s">
        <v>1030</v>
      </c>
      <c r="D375" s="153" t="s">
        <v>184</v>
      </c>
      <c r="E375" s="154" t="s">
        <v>1031</v>
      </c>
      <c r="F375" s="155" t="s">
        <v>1032</v>
      </c>
      <c r="G375" s="156" t="s">
        <v>312</v>
      </c>
      <c r="H375" s="157">
        <v>17.899999999999999</v>
      </c>
      <c r="I375" s="158"/>
      <c r="J375" s="159">
        <f>ROUND(I375*H375,2)</f>
        <v>0</v>
      </c>
      <c r="K375" s="155" t="s">
        <v>188</v>
      </c>
      <c r="L375" s="28"/>
      <c r="M375" s="160" t="s">
        <v>1</v>
      </c>
      <c r="N375" s="161" t="s">
        <v>40</v>
      </c>
      <c r="O375" s="51"/>
      <c r="P375" s="162">
        <f>O375*H375</f>
        <v>0</v>
      </c>
      <c r="Q375" s="162">
        <v>1.72E-3</v>
      </c>
      <c r="R375" s="162">
        <f>Q375*H375</f>
        <v>3.0787999999999996E-2</v>
      </c>
      <c r="S375" s="162">
        <v>0</v>
      </c>
      <c r="T375" s="163">
        <f>S375*H375</f>
        <v>0</v>
      </c>
      <c r="AR375" s="164" t="s">
        <v>248</v>
      </c>
      <c r="AT375" s="164" t="s">
        <v>184</v>
      </c>
      <c r="AU375" s="164" t="s">
        <v>86</v>
      </c>
      <c r="AY375" s="13" t="s">
        <v>182</v>
      </c>
      <c r="BE375" s="165">
        <f>IF(N375="základná",J375,0)</f>
        <v>0</v>
      </c>
      <c r="BF375" s="165">
        <f>IF(N375="znížená",J375,0)</f>
        <v>0</v>
      </c>
      <c r="BG375" s="165">
        <f>IF(N375="zákl. prenesená",J375,0)</f>
        <v>0</v>
      </c>
      <c r="BH375" s="165">
        <f>IF(N375="zníž. prenesená",J375,0)</f>
        <v>0</v>
      </c>
      <c r="BI375" s="165">
        <f>IF(N375="nulová",J375,0)</f>
        <v>0</v>
      </c>
      <c r="BJ375" s="13" t="s">
        <v>86</v>
      </c>
      <c r="BK375" s="165">
        <f>ROUND(I375*H375,2)</f>
        <v>0</v>
      </c>
      <c r="BL375" s="13" t="s">
        <v>248</v>
      </c>
      <c r="BM375" s="164" t="s">
        <v>1033</v>
      </c>
    </row>
    <row r="376" spans="2:65" s="1" customFormat="1" ht="24" customHeight="1">
      <c r="B376" s="152"/>
      <c r="C376" s="166" t="s">
        <v>1034</v>
      </c>
      <c r="D376" s="166" t="s">
        <v>280</v>
      </c>
      <c r="E376" s="167" t="s">
        <v>1035</v>
      </c>
      <c r="F376" s="168" t="s">
        <v>1036</v>
      </c>
      <c r="G376" s="169" t="s">
        <v>312</v>
      </c>
      <c r="H376" s="170">
        <v>17.899999999999999</v>
      </c>
      <c r="I376" s="171"/>
      <c r="J376" s="172">
        <f>ROUND(I376*H376,2)</f>
        <v>0</v>
      </c>
      <c r="K376" s="168" t="s">
        <v>188</v>
      </c>
      <c r="L376" s="173"/>
      <c r="M376" s="174" t="s">
        <v>1</v>
      </c>
      <c r="N376" s="175" t="s">
        <v>40</v>
      </c>
      <c r="O376" s="51"/>
      <c r="P376" s="162">
        <f>O376*H376</f>
        <v>0</v>
      </c>
      <c r="Q376" s="162">
        <v>8.0000000000000002E-3</v>
      </c>
      <c r="R376" s="162">
        <f>Q376*H376</f>
        <v>0.14319999999999999</v>
      </c>
      <c r="S376" s="162">
        <v>0</v>
      </c>
      <c r="T376" s="163">
        <f>S376*H376</f>
        <v>0</v>
      </c>
      <c r="AR376" s="164" t="s">
        <v>314</v>
      </c>
      <c r="AT376" s="164" t="s">
        <v>280</v>
      </c>
      <c r="AU376" s="164" t="s">
        <v>86</v>
      </c>
      <c r="AY376" s="13" t="s">
        <v>182</v>
      </c>
      <c r="BE376" s="165">
        <f>IF(N376="základná",J376,0)</f>
        <v>0</v>
      </c>
      <c r="BF376" s="165">
        <f>IF(N376="znížená",J376,0)</f>
        <v>0</v>
      </c>
      <c r="BG376" s="165">
        <f>IF(N376="zákl. prenesená",J376,0)</f>
        <v>0</v>
      </c>
      <c r="BH376" s="165">
        <f>IF(N376="zníž. prenesená",J376,0)</f>
        <v>0</v>
      </c>
      <c r="BI376" s="165">
        <f>IF(N376="nulová",J376,0)</f>
        <v>0</v>
      </c>
      <c r="BJ376" s="13" t="s">
        <v>86</v>
      </c>
      <c r="BK376" s="165">
        <f>ROUND(I376*H376,2)</f>
        <v>0</v>
      </c>
      <c r="BL376" s="13" t="s">
        <v>248</v>
      </c>
      <c r="BM376" s="164" t="s">
        <v>1037</v>
      </c>
    </row>
    <row r="377" spans="2:65" s="1" customFormat="1" ht="16.5" customHeight="1">
      <c r="B377" s="152"/>
      <c r="C377" s="153" t="s">
        <v>1038</v>
      </c>
      <c r="D377" s="153" t="s">
        <v>184</v>
      </c>
      <c r="E377" s="154" t="s">
        <v>1039</v>
      </c>
      <c r="F377" s="155" t="s">
        <v>1040</v>
      </c>
      <c r="G377" s="156" t="s">
        <v>312</v>
      </c>
      <c r="H377" s="157">
        <v>31.762</v>
      </c>
      <c r="I377" s="158"/>
      <c r="J377" s="159">
        <f>ROUND(I377*H377,2)</f>
        <v>0</v>
      </c>
      <c r="K377" s="155" t="s">
        <v>188</v>
      </c>
      <c r="L377" s="28"/>
      <c r="M377" s="160" t="s">
        <v>1</v>
      </c>
      <c r="N377" s="161" t="s">
        <v>40</v>
      </c>
      <c r="O377" s="51"/>
      <c r="P377" s="162">
        <f>O377*H377</f>
        <v>0</v>
      </c>
      <c r="Q377" s="162">
        <v>1.72E-3</v>
      </c>
      <c r="R377" s="162">
        <f>Q377*H377</f>
        <v>5.4630640000000001E-2</v>
      </c>
      <c r="S377" s="162">
        <v>0</v>
      </c>
      <c r="T377" s="163">
        <f>S377*H377</f>
        <v>0</v>
      </c>
      <c r="AR377" s="164" t="s">
        <v>248</v>
      </c>
      <c r="AT377" s="164" t="s">
        <v>184</v>
      </c>
      <c r="AU377" s="164" t="s">
        <v>86</v>
      </c>
      <c r="AY377" s="13" t="s">
        <v>182</v>
      </c>
      <c r="BE377" s="165">
        <f>IF(N377="základná",J377,0)</f>
        <v>0</v>
      </c>
      <c r="BF377" s="165">
        <f>IF(N377="znížená",J377,0)</f>
        <v>0</v>
      </c>
      <c r="BG377" s="165">
        <f>IF(N377="zákl. prenesená",J377,0)</f>
        <v>0</v>
      </c>
      <c r="BH377" s="165">
        <f>IF(N377="zníž. prenesená",J377,0)</f>
        <v>0</v>
      </c>
      <c r="BI377" s="165">
        <f>IF(N377="nulová",J377,0)</f>
        <v>0</v>
      </c>
      <c r="BJ377" s="13" t="s">
        <v>86</v>
      </c>
      <c r="BK377" s="165">
        <f>ROUND(I377*H377,2)</f>
        <v>0</v>
      </c>
      <c r="BL377" s="13" t="s">
        <v>248</v>
      </c>
      <c r="BM377" s="164" t="s">
        <v>1041</v>
      </c>
    </row>
    <row r="378" spans="2:65" s="1" customFormat="1" ht="24" customHeight="1">
      <c r="B378" s="152"/>
      <c r="C378" s="166" t="s">
        <v>1042</v>
      </c>
      <c r="D378" s="166" t="s">
        <v>280</v>
      </c>
      <c r="E378" s="167" t="s">
        <v>1043</v>
      </c>
      <c r="F378" s="168" t="s">
        <v>1044</v>
      </c>
      <c r="G378" s="169" t="s">
        <v>312</v>
      </c>
      <c r="H378" s="170">
        <v>31.762</v>
      </c>
      <c r="I378" s="171"/>
      <c r="J378" s="172">
        <f>ROUND(I378*H378,2)</f>
        <v>0</v>
      </c>
      <c r="K378" s="168" t="s">
        <v>188</v>
      </c>
      <c r="L378" s="173"/>
      <c r="M378" s="174" t="s">
        <v>1</v>
      </c>
      <c r="N378" s="175" t="s">
        <v>40</v>
      </c>
      <c r="O378" s="51"/>
      <c r="P378" s="162">
        <f>O378*H378</f>
        <v>0</v>
      </c>
      <c r="Q378" s="162">
        <v>1.1999999999999999E-3</v>
      </c>
      <c r="R378" s="162">
        <f>Q378*H378</f>
        <v>3.81144E-2</v>
      </c>
      <c r="S378" s="162">
        <v>0</v>
      </c>
      <c r="T378" s="163">
        <f>S378*H378</f>
        <v>0</v>
      </c>
      <c r="AR378" s="164" t="s">
        <v>314</v>
      </c>
      <c r="AT378" s="164" t="s">
        <v>280</v>
      </c>
      <c r="AU378" s="164" t="s">
        <v>86</v>
      </c>
      <c r="AY378" s="13" t="s">
        <v>182</v>
      </c>
      <c r="BE378" s="165">
        <f>IF(N378="základná",J378,0)</f>
        <v>0</v>
      </c>
      <c r="BF378" s="165">
        <f>IF(N378="znížená",J378,0)</f>
        <v>0</v>
      </c>
      <c r="BG378" s="165">
        <f>IF(N378="zákl. prenesená",J378,0)</f>
        <v>0</v>
      </c>
      <c r="BH378" s="165">
        <f>IF(N378="zníž. prenesená",J378,0)</f>
        <v>0</v>
      </c>
      <c r="BI378" s="165">
        <f>IF(N378="nulová",J378,0)</f>
        <v>0</v>
      </c>
      <c r="BJ378" s="13" t="s">
        <v>86</v>
      </c>
      <c r="BK378" s="165">
        <f>ROUND(I378*H378,2)</f>
        <v>0</v>
      </c>
      <c r="BL378" s="13" t="s">
        <v>248</v>
      </c>
      <c r="BM378" s="164" t="s">
        <v>1045</v>
      </c>
    </row>
    <row r="379" spans="2:65" s="1" customFormat="1" ht="24" customHeight="1">
      <c r="B379" s="152"/>
      <c r="C379" s="153" t="s">
        <v>1046</v>
      </c>
      <c r="D379" s="153" t="s">
        <v>184</v>
      </c>
      <c r="E379" s="154" t="s">
        <v>1047</v>
      </c>
      <c r="F379" s="155" t="s">
        <v>1048</v>
      </c>
      <c r="G379" s="156" t="s">
        <v>196</v>
      </c>
      <c r="H379" s="157">
        <v>0.26700000000000002</v>
      </c>
      <c r="I379" s="158"/>
      <c r="J379" s="159">
        <f>ROUND(I379*H379,2)</f>
        <v>0</v>
      </c>
      <c r="K379" s="155" t="s">
        <v>188</v>
      </c>
      <c r="L379" s="28"/>
      <c r="M379" s="160" t="s">
        <v>1</v>
      </c>
      <c r="N379" s="161" t="s">
        <v>40</v>
      </c>
      <c r="O379" s="51"/>
      <c r="P379" s="162">
        <f>O379*H379</f>
        <v>0</v>
      </c>
      <c r="Q379" s="162">
        <v>0</v>
      </c>
      <c r="R379" s="162">
        <f>Q379*H379</f>
        <v>0</v>
      </c>
      <c r="S379" s="162">
        <v>0</v>
      </c>
      <c r="T379" s="163">
        <f>S379*H379</f>
        <v>0</v>
      </c>
      <c r="AR379" s="164" t="s">
        <v>248</v>
      </c>
      <c r="AT379" s="164" t="s">
        <v>184</v>
      </c>
      <c r="AU379" s="164" t="s">
        <v>86</v>
      </c>
      <c r="AY379" s="13" t="s">
        <v>182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3" t="s">
        <v>86</v>
      </c>
      <c r="BK379" s="165">
        <f>ROUND(I379*H379,2)</f>
        <v>0</v>
      </c>
      <c r="BL379" s="13" t="s">
        <v>248</v>
      </c>
      <c r="BM379" s="164" t="s">
        <v>1049</v>
      </c>
    </row>
    <row r="380" spans="2:65" s="11" customFormat="1" ht="22.95" customHeight="1">
      <c r="B380" s="139"/>
      <c r="D380" s="140" t="s">
        <v>73</v>
      </c>
      <c r="E380" s="150" t="s">
        <v>1050</v>
      </c>
      <c r="F380" s="150" t="s">
        <v>1051</v>
      </c>
      <c r="I380" s="142"/>
      <c r="J380" s="151">
        <f>BK380</f>
        <v>0</v>
      </c>
      <c r="L380" s="139"/>
      <c r="M380" s="144"/>
      <c r="N380" s="145"/>
      <c r="O380" s="145"/>
      <c r="P380" s="146">
        <f>SUM(P381:P389)</f>
        <v>0</v>
      </c>
      <c r="Q380" s="145"/>
      <c r="R380" s="146">
        <f>SUM(R381:R389)</f>
        <v>9.5462532499999995</v>
      </c>
      <c r="S380" s="145"/>
      <c r="T380" s="147">
        <f>SUM(T381:T389)</f>
        <v>0</v>
      </c>
      <c r="AR380" s="140" t="s">
        <v>86</v>
      </c>
      <c r="AT380" s="148" t="s">
        <v>73</v>
      </c>
      <c r="AU380" s="148" t="s">
        <v>81</v>
      </c>
      <c r="AY380" s="140" t="s">
        <v>182</v>
      </c>
      <c r="BK380" s="149">
        <f>SUM(BK381:BK389)</f>
        <v>0</v>
      </c>
    </row>
    <row r="381" spans="2:65" s="1" customFormat="1" ht="24" customHeight="1">
      <c r="B381" s="152"/>
      <c r="C381" s="153" t="s">
        <v>1052</v>
      </c>
      <c r="D381" s="153" t="s">
        <v>184</v>
      </c>
      <c r="E381" s="154" t="s">
        <v>1053</v>
      </c>
      <c r="F381" s="155" t="s">
        <v>1054</v>
      </c>
      <c r="G381" s="156" t="s">
        <v>217</v>
      </c>
      <c r="H381" s="157">
        <v>32.097000000000001</v>
      </c>
      <c r="I381" s="158"/>
      <c r="J381" s="159">
        <f t="shared" ref="J381:J389" si="100">ROUND(I381*H381,2)</f>
        <v>0</v>
      </c>
      <c r="K381" s="155" t="s">
        <v>188</v>
      </c>
      <c r="L381" s="28"/>
      <c r="M381" s="160" t="s">
        <v>1</v>
      </c>
      <c r="N381" s="161" t="s">
        <v>40</v>
      </c>
      <c r="O381" s="51"/>
      <c r="P381" s="162">
        <f t="shared" ref="P381:P389" si="101">O381*H381</f>
        <v>0</v>
      </c>
      <c r="Q381" s="162">
        <v>3.7499999999999999E-3</v>
      </c>
      <c r="R381" s="162">
        <f t="shared" ref="R381:R389" si="102">Q381*H381</f>
        <v>0.12036375000000001</v>
      </c>
      <c r="S381" s="162">
        <v>0</v>
      </c>
      <c r="T381" s="163">
        <f t="shared" ref="T381:T389" si="103">S381*H381</f>
        <v>0</v>
      </c>
      <c r="AR381" s="164" t="s">
        <v>248</v>
      </c>
      <c r="AT381" s="164" t="s">
        <v>184</v>
      </c>
      <c r="AU381" s="164" t="s">
        <v>86</v>
      </c>
      <c r="AY381" s="13" t="s">
        <v>182</v>
      </c>
      <c r="BE381" s="165">
        <f t="shared" ref="BE381:BE389" si="104">IF(N381="základná",J381,0)</f>
        <v>0</v>
      </c>
      <c r="BF381" s="165">
        <f t="shared" ref="BF381:BF389" si="105">IF(N381="znížená",J381,0)</f>
        <v>0</v>
      </c>
      <c r="BG381" s="165">
        <f t="shared" ref="BG381:BG389" si="106">IF(N381="zákl. prenesená",J381,0)</f>
        <v>0</v>
      </c>
      <c r="BH381" s="165">
        <f t="shared" ref="BH381:BH389" si="107">IF(N381="zníž. prenesená",J381,0)</f>
        <v>0</v>
      </c>
      <c r="BI381" s="165">
        <f t="shared" ref="BI381:BI389" si="108">IF(N381="nulová",J381,0)</f>
        <v>0</v>
      </c>
      <c r="BJ381" s="13" t="s">
        <v>86</v>
      </c>
      <c r="BK381" s="165">
        <f t="shared" ref="BK381:BK389" si="109">ROUND(I381*H381,2)</f>
        <v>0</v>
      </c>
      <c r="BL381" s="13" t="s">
        <v>248</v>
      </c>
      <c r="BM381" s="164" t="s">
        <v>1055</v>
      </c>
    </row>
    <row r="382" spans="2:65" s="1" customFormat="1" ht="24" customHeight="1">
      <c r="B382" s="152"/>
      <c r="C382" s="166" t="s">
        <v>1056</v>
      </c>
      <c r="D382" s="166" t="s">
        <v>280</v>
      </c>
      <c r="E382" s="167" t="s">
        <v>1057</v>
      </c>
      <c r="F382" s="168" t="s">
        <v>1058</v>
      </c>
      <c r="G382" s="169" t="s">
        <v>217</v>
      </c>
      <c r="H382" s="170">
        <v>32.738999999999997</v>
      </c>
      <c r="I382" s="171"/>
      <c r="J382" s="172">
        <f t="shared" si="100"/>
        <v>0</v>
      </c>
      <c r="K382" s="168" t="s">
        <v>188</v>
      </c>
      <c r="L382" s="173"/>
      <c r="M382" s="174" t="s">
        <v>1</v>
      </c>
      <c r="N382" s="175" t="s">
        <v>40</v>
      </c>
      <c r="O382" s="51"/>
      <c r="P382" s="162">
        <f t="shared" si="101"/>
        <v>0</v>
      </c>
      <c r="Q382" s="162">
        <v>2.4E-2</v>
      </c>
      <c r="R382" s="162">
        <f t="shared" si="102"/>
        <v>0.78573599999999999</v>
      </c>
      <c r="S382" s="162">
        <v>0</v>
      </c>
      <c r="T382" s="163">
        <f t="shared" si="103"/>
        <v>0</v>
      </c>
      <c r="AR382" s="164" t="s">
        <v>314</v>
      </c>
      <c r="AT382" s="164" t="s">
        <v>280</v>
      </c>
      <c r="AU382" s="164" t="s">
        <v>86</v>
      </c>
      <c r="AY382" s="13" t="s">
        <v>182</v>
      </c>
      <c r="BE382" s="165">
        <f t="shared" si="104"/>
        <v>0</v>
      </c>
      <c r="BF382" s="165">
        <f t="shared" si="105"/>
        <v>0</v>
      </c>
      <c r="BG382" s="165">
        <f t="shared" si="106"/>
        <v>0</v>
      </c>
      <c r="BH382" s="165">
        <f t="shared" si="107"/>
        <v>0</v>
      </c>
      <c r="BI382" s="165">
        <f t="shared" si="108"/>
        <v>0</v>
      </c>
      <c r="BJ382" s="13" t="s">
        <v>86</v>
      </c>
      <c r="BK382" s="165">
        <f t="shared" si="109"/>
        <v>0</v>
      </c>
      <c r="BL382" s="13" t="s">
        <v>248</v>
      </c>
      <c r="BM382" s="164" t="s">
        <v>1059</v>
      </c>
    </row>
    <row r="383" spans="2:65" s="1" customFormat="1" ht="16.5" customHeight="1">
      <c r="B383" s="152"/>
      <c r="C383" s="153" t="s">
        <v>1060</v>
      </c>
      <c r="D383" s="153" t="s">
        <v>184</v>
      </c>
      <c r="E383" s="154" t="s">
        <v>1061</v>
      </c>
      <c r="F383" s="155" t="s">
        <v>1062</v>
      </c>
      <c r="G383" s="156" t="s">
        <v>312</v>
      </c>
      <c r="H383" s="157">
        <v>300.01600000000002</v>
      </c>
      <c r="I383" s="158"/>
      <c r="J383" s="159">
        <f t="shared" si="100"/>
        <v>0</v>
      </c>
      <c r="K383" s="155" t="s">
        <v>188</v>
      </c>
      <c r="L383" s="28"/>
      <c r="M383" s="160" t="s">
        <v>1</v>
      </c>
      <c r="N383" s="161" t="s">
        <v>40</v>
      </c>
      <c r="O383" s="51"/>
      <c r="P383" s="162">
        <f t="shared" si="101"/>
        <v>0</v>
      </c>
      <c r="Q383" s="162">
        <v>2.96E-3</v>
      </c>
      <c r="R383" s="162">
        <f t="shared" si="102"/>
        <v>0.88804736000000006</v>
      </c>
      <c r="S383" s="162">
        <v>0</v>
      </c>
      <c r="T383" s="163">
        <f t="shared" si="103"/>
        <v>0</v>
      </c>
      <c r="AR383" s="164" t="s">
        <v>248</v>
      </c>
      <c r="AT383" s="164" t="s">
        <v>184</v>
      </c>
      <c r="AU383" s="164" t="s">
        <v>86</v>
      </c>
      <c r="AY383" s="13" t="s">
        <v>182</v>
      </c>
      <c r="BE383" s="165">
        <f t="shared" si="104"/>
        <v>0</v>
      </c>
      <c r="BF383" s="165">
        <f t="shared" si="105"/>
        <v>0</v>
      </c>
      <c r="BG383" s="165">
        <f t="shared" si="106"/>
        <v>0</v>
      </c>
      <c r="BH383" s="165">
        <f t="shared" si="107"/>
        <v>0</v>
      </c>
      <c r="BI383" s="165">
        <f t="shared" si="108"/>
        <v>0</v>
      </c>
      <c r="BJ383" s="13" t="s">
        <v>86</v>
      </c>
      <c r="BK383" s="165">
        <f t="shared" si="109"/>
        <v>0</v>
      </c>
      <c r="BL383" s="13" t="s">
        <v>248</v>
      </c>
      <c r="BM383" s="164" t="s">
        <v>1063</v>
      </c>
    </row>
    <row r="384" spans="2:65" s="1" customFormat="1" ht="16.5" customHeight="1">
      <c r="B384" s="152"/>
      <c r="C384" s="166" t="s">
        <v>1064</v>
      </c>
      <c r="D384" s="166" t="s">
        <v>280</v>
      </c>
      <c r="E384" s="167" t="s">
        <v>1065</v>
      </c>
      <c r="F384" s="168" t="s">
        <v>1066</v>
      </c>
      <c r="G384" s="169" t="s">
        <v>312</v>
      </c>
      <c r="H384" s="170">
        <v>306.01600000000002</v>
      </c>
      <c r="I384" s="171"/>
      <c r="J384" s="172">
        <f t="shared" si="100"/>
        <v>0</v>
      </c>
      <c r="K384" s="168" t="s">
        <v>188</v>
      </c>
      <c r="L384" s="173"/>
      <c r="M384" s="174" t="s">
        <v>1</v>
      </c>
      <c r="N384" s="175" t="s">
        <v>40</v>
      </c>
      <c r="O384" s="51"/>
      <c r="P384" s="162">
        <f t="shared" si="101"/>
        <v>0</v>
      </c>
      <c r="Q384" s="162">
        <v>4.2000000000000002E-4</v>
      </c>
      <c r="R384" s="162">
        <f t="shared" si="102"/>
        <v>0.12852672000000001</v>
      </c>
      <c r="S384" s="162">
        <v>0</v>
      </c>
      <c r="T384" s="163">
        <f t="shared" si="103"/>
        <v>0</v>
      </c>
      <c r="AR384" s="164" t="s">
        <v>314</v>
      </c>
      <c r="AT384" s="164" t="s">
        <v>280</v>
      </c>
      <c r="AU384" s="164" t="s">
        <v>86</v>
      </c>
      <c r="AY384" s="13" t="s">
        <v>182</v>
      </c>
      <c r="BE384" s="165">
        <f t="shared" si="104"/>
        <v>0</v>
      </c>
      <c r="BF384" s="165">
        <f t="shared" si="105"/>
        <v>0</v>
      </c>
      <c r="BG384" s="165">
        <f t="shared" si="106"/>
        <v>0</v>
      </c>
      <c r="BH384" s="165">
        <f t="shared" si="107"/>
        <v>0</v>
      </c>
      <c r="BI384" s="165">
        <f t="shared" si="108"/>
        <v>0</v>
      </c>
      <c r="BJ384" s="13" t="s">
        <v>86</v>
      </c>
      <c r="BK384" s="165">
        <f t="shared" si="109"/>
        <v>0</v>
      </c>
      <c r="BL384" s="13" t="s">
        <v>248</v>
      </c>
      <c r="BM384" s="164" t="s">
        <v>1067</v>
      </c>
    </row>
    <row r="385" spans="2:65" s="1" customFormat="1" ht="24" customHeight="1">
      <c r="B385" s="152"/>
      <c r="C385" s="153" t="s">
        <v>1068</v>
      </c>
      <c r="D385" s="153" t="s">
        <v>184</v>
      </c>
      <c r="E385" s="154" t="s">
        <v>1069</v>
      </c>
      <c r="F385" s="155" t="s">
        <v>1070</v>
      </c>
      <c r="G385" s="156" t="s">
        <v>312</v>
      </c>
      <c r="H385" s="157">
        <v>31.96</v>
      </c>
      <c r="I385" s="158"/>
      <c r="J385" s="159">
        <f t="shared" si="100"/>
        <v>0</v>
      </c>
      <c r="K385" s="155" t="s">
        <v>188</v>
      </c>
      <c r="L385" s="28"/>
      <c r="M385" s="160" t="s">
        <v>1</v>
      </c>
      <c r="N385" s="161" t="s">
        <v>40</v>
      </c>
      <c r="O385" s="51"/>
      <c r="P385" s="162">
        <f t="shared" si="101"/>
        <v>0</v>
      </c>
      <c r="Q385" s="162">
        <v>2.96E-3</v>
      </c>
      <c r="R385" s="162">
        <f t="shared" si="102"/>
        <v>9.4601600000000008E-2</v>
      </c>
      <c r="S385" s="162">
        <v>0</v>
      </c>
      <c r="T385" s="163">
        <f t="shared" si="103"/>
        <v>0</v>
      </c>
      <c r="AR385" s="164" t="s">
        <v>248</v>
      </c>
      <c r="AT385" s="164" t="s">
        <v>184</v>
      </c>
      <c r="AU385" s="164" t="s">
        <v>86</v>
      </c>
      <c r="AY385" s="13" t="s">
        <v>182</v>
      </c>
      <c r="BE385" s="165">
        <f t="shared" si="104"/>
        <v>0</v>
      </c>
      <c r="BF385" s="165">
        <f t="shared" si="105"/>
        <v>0</v>
      </c>
      <c r="BG385" s="165">
        <f t="shared" si="106"/>
        <v>0</v>
      </c>
      <c r="BH385" s="165">
        <f t="shared" si="107"/>
        <v>0</v>
      </c>
      <c r="BI385" s="165">
        <f t="shared" si="108"/>
        <v>0</v>
      </c>
      <c r="BJ385" s="13" t="s">
        <v>86</v>
      </c>
      <c r="BK385" s="165">
        <f t="shared" si="109"/>
        <v>0</v>
      </c>
      <c r="BL385" s="13" t="s">
        <v>248</v>
      </c>
      <c r="BM385" s="164" t="s">
        <v>1071</v>
      </c>
    </row>
    <row r="386" spans="2:65" s="1" customFormat="1" ht="16.5" customHeight="1">
      <c r="B386" s="152"/>
      <c r="C386" s="166" t="s">
        <v>1072</v>
      </c>
      <c r="D386" s="166" t="s">
        <v>280</v>
      </c>
      <c r="E386" s="167" t="s">
        <v>1065</v>
      </c>
      <c r="F386" s="168" t="s">
        <v>1066</v>
      </c>
      <c r="G386" s="169" t="s">
        <v>312</v>
      </c>
      <c r="H386" s="170">
        <v>32.598999999999997</v>
      </c>
      <c r="I386" s="171"/>
      <c r="J386" s="172">
        <f t="shared" si="100"/>
        <v>0</v>
      </c>
      <c r="K386" s="168" t="s">
        <v>188</v>
      </c>
      <c r="L386" s="173"/>
      <c r="M386" s="174" t="s">
        <v>1</v>
      </c>
      <c r="N386" s="175" t="s">
        <v>40</v>
      </c>
      <c r="O386" s="51"/>
      <c r="P386" s="162">
        <f t="shared" si="101"/>
        <v>0</v>
      </c>
      <c r="Q386" s="162">
        <v>4.2000000000000002E-4</v>
      </c>
      <c r="R386" s="162">
        <f t="shared" si="102"/>
        <v>1.3691579999999998E-2</v>
      </c>
      <c r="S386" s="162">
        <v>0</v>
      </c>
      <c r="T386" s="163">
        <f t="shared" si="103"/>
        <v>0</v>
      </c>
      <c r="AR386" s="164" t="s">
        <v>314</v>
      </c>
      <c r="AT386" s="164" t="s">
        <v>280</v>
      </c>
      <c r="AU386" s="164" t="s">
        <v>86</v>
      </c>
      <c r="AY386" s="13" t="s">
        <v>182</v>
      </c>
      <c r="BE386" s="165">
        <f t="shared" si="104"/>
        <v>0</v>
      </c>
      <c r="BF386" s="165">
        <f t="shared" si="105"/>
        <v>0</v>
      </c>
      <c r="BG386" s="165">
        <f t="shared" si="106"/>
        <v>0</v>
      </c>
      <c r="BH386" s="165">
        <f t="shared" si="107"/>
        <v>0</v>
      </c>
      <c r="BI386" s="165">
        <f t="shared" si="108"/>
        <v>0</v>
      </c>
      <c r="BJ386" s="13" t="s">
        <v>86</v>
      </c>
      <c r="BK386" s="165">
        <f t="shared" si="109"/>
        <v>0</v>
      </c>
      <c r="BL386" s="13" t="s">
        <v>248</v>
      </c>
      <c r="BM386" s="164" t="s">
        <v>1073</v>
      </c>
    </row>
    <row r="387" spans="2:65" s="1" customFormat="1" ht="16.5" customHeight="1">
      <c r="B387" s="152"/>
      <c r="C387" s="153" t="s">
        <v>1074</v>
      </c>
      <c r="D387" s="153" t="s">
        <v>184</v>
      </c>
      <c r="E387" s="154" t="s">
        <v>1075</v>
      </c>
      <c r="F387" s="155" t="s">
        <v>1076</v>
      </c>
      <c r="G387" s="156" t="s">
        <v>217</v>
      </c>
      <c r="H387" s="157">
        <v>488.12</v>
      </c>
      <c r="I387" s="158"/>
      <c r="J387" s="159">
        <f t="shared" si="100"/>
        <v>0</v>
      </c>
      <c r="K387" s="155" t="s">
        <v>188</v>
      </c>
      <c r="L387" s="28"/>
      <c r="M387" s="160" t="s">
        <v>1</v>
      </c>
      <c r="N387" s="161" t="s">
        <v>40</v>
      </c>
      <c r="O387" s="51"/>
      <c r="P387" s="162">
        <f t="shared" si="101"/>
        <v>0</v>
      </c>
      <c r="Q387" s="162">
        <v>3.8500000000000001E-3</v>
      </c>
      <c r="R387" s="162">
        <f t="shared" si="102"/>
        <v>1.879262</v>
      </c>
      <c r="S387" s="162">
        <v>0</v>
      </c>
      <c r="T387" s="163">
        <f t="shared" si="103"/>
        <v>0</v>
      </c>
      <c r="AR387" s="164" t="s">
        <v>248</v>
      </c>
      <c r="AT387" s="164" t="s">
        <v>184</v>
      </c>
      <c r="AU387" s="164" t="s">
        <v>86</v>
      </c>
      <c r="AY387" s="13" t="s">
        <v>182</v>
      </c>
      <c r="BE387" s="165">
        <f t="shared" si="104"/>
        <v>0</v>
      </c>
      <c r="BF387" s="165">
        <f t="shared" si="105"/>
        <v>0</v>
      </c>
      <c r="BG387" s="165">
        <f t="shared" si="106"/>
        <v>0</v>
      </c>
      <c r="BH387" s="165">
        <f t="shared" si="107"/>
        <v>0</v>
      </c>
      <c r="BI387" s="165">
        <f t="shared" si="108"/>
        <v>0</v>
      </c>
      <c r="BJ387" s="13" t="s">
        <v>86</v>
      </c>
      <c r="BK387" s="165">
        <f t="shared" si="109"/>
        <v>0</v>
      </c>
      <c r="BL387" s="13" t="s">
        <v>248</v>
      </c>
      <c r="BM387" s="164" t="s">
        <v>1077</v>
      </c>
    </row>
    <row r="388" spans="2:65" s="1" customFormat="1" ht="16.5" customHeight="1">
      <c r="B388" s="152"/>
      <c r="C388" s="166" t="s">
        <v>1078</v>
      </c>
      <c r="D388" s="166" t="s">
        <v>280</v>
      </c>
      <c r="E388" s="167" t="s">
        <v>1079</v>
      </c>
      <c r="F388" s="168" t="s">
        <v>1080</v>
      </c>
      <c r="G388" s="169" t="s">
        <v>217</v>
      </c>
      <c r="H388" s="170">
        <v>497.88200000000001</v>
      </c>
      <c r="I388" s="171"/>
      <c r="J388" s="172">
        <f t="shared" si="100"/>
        <v>0</v>
      </c>
      <c r="K388" s="168" t="s">
        <v>188</v>
      </c>
      <c r="L388" s="173"/>
      <c r="M388" s="174" t="s">
        <v>1</v>
      </c>
      <c r="N388" s="175" t="s">
        <v>40</v>
      </c>
      <c r="O388" s="51"/>
      <c r="P388" s="162">
        <f t="shared" si="101"/>
        <v>0</v>
      </c>
      <c r="Q388" s="162">
        <v>1.132E-2</v>
      </c>
      <c r="R388" s="162">
        <f t="shared" si="102"/>
        <v>5.6360242400000002</v>
      </c>
      <c r="S388" s="162">
        <v>0</v>
      </c>
      <c r="T388" s="163">
        <f t="shared" si="103"/>
        <v>0</v>
      </c>
      <c r="AR388" s="164" t="s">
        <v>314</v>
      </c>
      <c r="AT388" s="164" t="s">
        <v>280</v>
      </c>
      <c r="AU388" s="164" t="s">
        <v>86</v>
      </c>
      <c r="AY388" s="13" t="s">
        <v>182</v>
      </c>
      <c r="BE388" s="165">
        <f t="shared" si="104"/>
        <v>0</v>
      </c>
      <c r="BF388" s="165">
        <f t="shared" si="105"/>
        <v>0</v>
      </c>
      <c r="BG388" s="165">
        <f t="shared" si="106"/>
        <v>0</v>
      </c>
      <c r="BH388" s="165">
        <f t="shared" si="107"/>
        <v>0</v>
      </c>
      <c r="BI388" s="165">
        <f t="shared" si="108"/>
        <v>0</v>
      </c>
      <c r="BJ388" s="13" t="s">
        <v>86</v>
      </c>
      <c r="BK388" s="165">
        <f t="shared" si="109"/>
        <v>0</v>
      </c>
      <c r="BL388" s="13" t="s">
        <v>248</v>
      </c>
      <c r="BM388" s="164" t="s">
        <v>1081</v>
      </c>
    </row>
    <row r="389" spans="2:65" s="1" customFormat="1" ht="24" customHeight="1">
      <c r="B389" s="152"/>
      <c r="C389" s="153" t="s">
        <v>1082</v>
      </c>
      <c r="D389" s="153" t="s">
        <v>184</v>
      </c>
      <c r="E389" s="154" t="s">
        <v>1083</v>
      </c>
      <c r="F389" s="155" t="s">
        <v>1084</v>
      </c>
      <c r="G389" s="156" t="s">
        <v>196</v>
      </c>
      <c r="H389" s="157">
        <v>9.5459999999999994</v>
      </c>
      <c r="I389" s="158"/>
      <c r="J389" s="159">
        <f t="shared" si="100"/>
        <v>0</v>
      </c>
      <c r="K389" s="155" t="s">
        <v>188</v>
      </c>
      <c r="L389" s="28"/>
      <c r="M389" s="160" t="s">
        <v>1</v>
      </c>
      <c r="N389" s="161" t="s">
        <v>40</v>
      </c>
      <c r="O389" s="51"/>
      <c r="P389" s="162">
        <f t="shared" si="101"/>
        <v>0</v>
      </c>
      <c r="Q389" s="162">
        <v>0</v>
      </c>
      <c r="R389" s="162">
        <f t="shared" si="102"/>
        <v>0</v>
      </c>
      <c r="S389" s="162">
        <v>0</v>
      </c>
      <c r="T389" s="163">
        <f t="shared" si="103"/>
        <v>0</v>
      </c>
      <c r="AR389" s="164" t="s">
        <v>248</v>
      </c>
      <c r="AT389" s="164" t="s">
        <v>184</v>
      </c>
      <c r="AU389" s="164" t="s">
        <v>86</v>
      </c>
      <c r="AY389" s="13" t="s">
        <v>182</v>
      </c>
      <c r="BE389" s="165">
        <f t="shared" si="104"/>
        <v>0</v>
      </c>
      <c r="BF389" s="165">
        <f t="shared" si="105"/>
        <v>0</v>
      </c>
      <c r="BG389" s="165">
        <f t="shared" si="106"/>
        <v>0</v>
      </c>
      <c r="BH389" s="165">
        <f t="shared" si="107"/>
        <v>0</v>
      </c>
      <c r="BI389" s="165">
        <f t="shared" si="108"/>
        <v>0</v>
      </c>
      <c r="BJ389" s="13" t="s">
        <v>86</v>
      </c>
      <c r="BK389" s="165">
        <f t="shared" si="109"/>
        <v>0</v>
      </c>
      <c r="BL389" s="13" t="s">
        <v>248</v>
      </c>
      <c r="BM389" s="164" t="s">
        <v>1085</v>
      </c>
    </row>
    <row r="390" spans="2:65" s="11" customFormat="1" ht="22.95" customHeight="1">
      <c r="B390" s="139"/>
      <c r="D390" s="140" t="s">
        <v>73</v>
      </c>
      <c r="E390" s="150" t="s">
        <v>1086</v>
      </c>
      <c r="F390" s="150" t="s">
        <v>1087</v>
      </c>
      <c r="I390" s="142"/>
      <c r="J390" s="151">
        <f>BK390</f>
        <v>0</v>
      </c>
      <c r="L390" s="139"/>
      <c r="M390" s="144"/>
      <c r="N390" s="145"/>
      <c r="O390" s="145"/>
      <c r="P390" s="146">
        <f>SUM(P391:P400)</f>
        <v>0</v>
      </c>
      <c r="Q390" s="145"/>
      <c r="R390" s="146">
        <f>SUM(R391:R400)</f>
        <v>0.41284036000000007</v>
      </c>
      <c r="S390" s="145"/>
      <c r="T390" s="147">
        <f>SUM(T391:T400)</f>
        <v>4.5499499999999999</v>
      </c>
      <c r="AR390" s="140" t="s">
        <v>86</v>
      </c>
      <c r="AT390" s="148" t="s">
        <v>73</v>
      </c>
      <c r="AU390" s="148" t="s">
        <v>81</v>
      </c>
      <c r="AY390" s="140" t="s">
        <v>182</v>
      </c>
      <c r="BK390" s="149">
        <f>SUM(BK391:BK400)</f>
        <v>0</v>
      </c>
    </row>
    <row r="391" spans="2:65" s="1" customFormat="1" ht="16.5" customHeight="1">
      <c r="B391" s="152"/>
      <c r="C391" s="153" t="s">
        <v>1088</v>
      </c>
      <c r="D391" s="153" t="s">
        <v>184</v>
      </c>
      <c r="E391" s="154" t="s">
        <v>1089</v>
      </c>
      <c r="F391" s="155" t="s">
        <v>1090</v>
      </c>
      <c r="G391" s="156" t="s">
        <v>312</v>
      </c>
      <c r="H391" s="157">
        <v>136.6</v>
      </c>
      <c r="I391" s="158"/>
      <c r="J391" s="159">
        <f t="shared" ref="J391:J400" si="110">ROUND(I391*H391,2)</f>
        <v>0</v>
      </c>
      <c r="K391" s="155" t="s">
        <v>188</v>
      </c>
      <c r="L391" s="28"/>
      <c r="M391" s="160" t="s">
        <v>1</v>
      </c>
      <c r="N391" s="161" t="s">
        <v>40</v>
      </c>
      <c r="O391" s="51"/>
      <c r="P391" s="162">
        <f t="shared" ref="P391:P400" si="111">O391*H391</f>
        <v>0</v>
      </c>
      <c r="Q391" s="162">
        <v>1.0000000000000001E-5</v>
      </c>
      <c r="R391" s="162">
        <f t="shared" ref="R391:R400" si="112">Q391*H391</f>
        <v>1.366E-3</v>
      </c>
      <c r="S391" s="162">
        <v>0</v>
      </c>
      <c r="T391" s="163">
        <f t="shared" ref="T391:T400" si="113">S391*H391</f>
        <v>0</v>
      </c>
      <c r="AR391" s="164" t="s">
        <v>248</v>
      </c>
      <c r="AT391" s="164" t="s">
        <v>184</v>
      </c>
      <c r="AU391" s="164" t="s">
        <v>86</v>
      </c>
      <c r="AY391" s="13" t="s">
        <v>182</v>
      </c>
      <c r="BE391" s="165">
        <f t="shared" ref="BE391:BE400" si="114">IF(N391="základná",J391,0)</f>
        <v>0</v>
      </c>
      <c r="BF391" s="165">
        <f t="shared" ref="BF391:BF400" si="115">IF(N391="znížená",J391,0)</f>
        <v>0</v>
      </c>
      <c r="BG391" s="165">
        <f t="shared" ref="BG391:BG400" si="116">IF(N391="zákl. prenesená",J391,0)</f>
        <v>0</v>
      </c>
      <c r="BH391" s="165">
        <f t="shared" ref="BH391:BH400" si="117">IF(N391="zníž. prenesená",J391,0)</f>
        <v>0</v>
      </c>
      <c r="BI391" s="165">
        <f t="shared" ref="BI391:BI400" si="118">IF(N391="nulová",J391,0)</f>
        <v>0</v>
      </c>
      <c r="BJ391" s="13" t="s">
        <v>86</v>
      </c>
      <c r="BK391" s="165">
        <f t="shared" ref="BK391:BK400" si="119">ROUND(I391*H391,2)</f>
        <v>0</v>
      </c>
      <c r="BL391" s="13" t="s">
        <v>248</v>
      </c>
      <c r="BM391" s="164" t="s">
        <v>1091</v>
      </c>
    </row>
    <row r="392" spans="2:65" s="1" customFormat="1" ht="16.5" customHeight="1">
      <c r="B392" s="152"/>
      <c r="C392" s="166" t="s">
        <v>1092</v>
      </c>
      <c r="D392" s="166" t="s">
        <v>280</v>
      </c>
      <c r="E392" s="167" t="s">
        <v>1093</v>
      </c>
      <c r="F392" s="168" t="s">
        <v>1094</v>
      </c>
      <c r="G392" s="169" t="s">
        <v>312</v>
      </c>
      <c r="H392" s="170">
        <v>137.96600000000001</v>
      </c>
      <c r="I392" s="171"/>
      <c r="J392" s="172">
        <f t="shared" si="110"/>
        <v>0</v>
      </c>
      <c r="K392" s="168" t="s">
        <v>188</v>
      </c>
      <c r="L392" s="173"/>
      <c r="M392" s="174" t="s">
        <v>1</v>
      </c>
      <c r="N392" s="175" t="s">
        <v>40</v>
      </c>
      <c r="O392" s="51"/>
      <c r="P392" s="162">
        <f t="shared" si="111"/>
        <v>0</v>
      </c>
      <c r="Q392" s="162">
        <v>5.0000000000000001E-4</v>
      </c>
      <c r="R392" s="162">
        <f t="shared" si="112"/>
        <v>6.8983000000000003E-2</v>
      </c>
      <c r="S392" s="162">
        <v>0</v>
      </c>
      <c r="T392" s="163">
        <f t="shared" si="113"/>
        <v>0</v>
      </c>
      <c r="AR392" s="164" t="s">
        <v>314</v>
      </c>
      <c r="AT392" s="164" t="s">
        <v>280</v>
      </c>
      <c r="AU392" s="164" t="s">
        <v>86</v>
      </c>
      <c r="AY392" s="13" t="s">
        <v>182</v>
      </c>
      <c r="BE392" s="165">
        <f t="shared" si="114"/>
        <v>0</v>
      </c>
      <c r="BF392" s="165">
        <f t="shared" si="115"/>
        <v>0</v>
      </c>
      <c r="BG392" s="165">
        <f t="shared" si="116"/>
        <v>0</v>
      </c>
      <c r="BH392" s="165">
        <f t="shared" si="117"/>
        <v>0</v>
      </c>
      <c r="BI392" s="165">
        <f t="shared" si="118"/>
        <v>0</v>
      </c>
      <c r="BJ392" s="13" t="s">
        <v>86</v>
      </c>
      <c r="BK392" s="165">
        <f t="shared" si="119"/>
        <v>0</v>
      </c>
      <c r="BL392" s="13" t="s">
        <v>248</v>
      </c>
      <c r="BM392" s="164" t="s">
        <v>1095</v>
      </c>
    </row>
    <row r="393" spans="2:65" s="1" customFormat="1" ht="16.5" customHeight="1">
      <c r="B393" s="152"/>
      <c r="C393" s="153" t="s">
        <v>1096</v>
      </c>
      <c r="D393" s="153" t="s">
        <v>184</v>
      </c>
      <c r="E393" s="154" t="s">
        <v>1097</v>
      </c>
      <c r="F393" s="155" t="s">
        <v>1098</v>
      </c>
      <c r="G393" s="156" t="s">
        <v>312</v>
      </c>
      <c r="H393" s="157">
        <v>8.6950000000000003</v>
      </c>
      <c r="I393" s="158"/>
      <c r="J393" s="159">
        <f t="shared" si="110"/>
        <v>0</v>
      </c>
      <c r="K393" s="155" t="s">
        <v>188</v>
      </c>
      <c r="L393" s="28"/>
      <c r="M393" s="160" t="s">
        <v>1</v>
      </c>
      <c r="N393" s="161" t="s">
        <v>40</v>
      </c>
      <c r="O393" s="51"/>
      <c r="P393" s="162">
        <f t="shared" si="111"/>
        <v>0</v>
      </c>
      <c r="Q393" s="162">
        <v>0</v>
      </c>
      <c r="R393" s="162">
        <f t="shared" si="112"/>
        <v>0</v>
      </c>
      <c r="S393" s="162">
        <v>0</v>
      </c>
      <c r="T393" s="163">
        <f t="shared" si="113"/>
        <v>0</v>
      </c>
      <c r="AR393" s="164" t="s">
        <v>248</v>
      </c>
      <c r="AT393" s="164" t="s">
        <v>184</v>
      </c>
      <c r="AU393" s="164" t="s">
        <v>86</v>
      </c>
      <c r="AY393" s="13" t="s">
        <v>182</v>
      </c>
      <c r="BE393" s="165">
        <f t="shared" si="114"/>
        <v>0</v>
      </c>
      <c r="BF393" s="165">
        <f t="shared" si="115"/>
        <v>0</v>
      </c>
      <c r="BG393" s="165">
        <f t="shared" si="116"/>
        <v>0</v>
      </c>
      <c r="BH393" s="165">
        <f t="shared" si="117"/>
        <v>0</v>
      </c>
      <c r="BI393" s="165">
        <f t="shared" si="118"/>
        <v>0</v>
      </c>
      <c r="BJ393" s="13" t="s">
        <v>86</v>
      </c>
      <c r="BK393" s="165">
        <f t="shared" si="119"/>
        <v>0</v>
      </c>
      <c r="BL393" s="13" t="s">
        <v>248</v>
      </c>
      <c r="BM393" s="164" t="s">
        <v>1099</v>
      </c>
    </row>
    <row r="394" spans="2:65" s="1" customFormat="1" ht="16.5" customHeight="1">
      <c r="B394" s="152"/>
      <c r="C394" s="166" t="s">
        <v>1100</v>
      </c>
      <c r="D394" s="166" t="s">
        <v>280</v>
      </c>
      <c r="E394" s="167" t="s">
        <v>1101</v>
      </c>
      <c r="F394" s="168" t="s">
        <v>1102</v>
      </c>
      <c r="G394" s="169" t="s">
        <v>312</v>
      </c>
      <c r="H394" s="170">
        <v>8.782</v>
      </c>
      <c r="I394" s="171"/>
      <c r="J394" s="172">
        <f t="shared" si="110"/>
        <v>0</v>
      </c>
      <c r="K394" s="168" t="s">
        <v>188</v>
      </c>
      <c r="L394" s="173"/>
      <c r="M394" s="174" t="s">
        <v>1</v>
      </c>
      <c r="N394" s="175" t="s">
        <v>40</v>
      </c>
      <c r="O394" s="51"/>
      <c r="P394" s="162">
        <f t="shared" si="111"/>
        <v>0</v>
      </c>
      <c r="Q394" s="162">
        <v>3.2000000000000003E-4</v>
      </c>
      <c r="R394" s="162">
        <f t="shared" si="112"/>
        <v>2.8102400000000003E-3</v>
      </c>
      <c r="S394" s="162">
        <v>0</v>
      </c>
      <c r="T394" s="163">
        <f t="shared" si="113"/>
        <v>0</v>
      </c>
      <c r="AR394" s="164" t="s">
        <v>314</v>
      </c>
      <c r="AT394" s="164" t="s">
        <v>280</v>
      </c>
      <c r="AU394" s="164" t="s">
        <v>86</v>
      </c>
      <c r="AY394" s="13" t="s">
        <v>182</v>
      </c>
      <c r="BE394" s="165">
        <f t="shared" si="114"/>
        <v>0</v>
      </c>
      <c r="BF394" s="165">
        <f t="shared" si="115"/>
        <v>0</v>
      </c>
      <c r="BG394" s="165">
        <f t="shared" si="116"/>
        <v>0</v>
      </c>
      <c r="BH394" s="165">
        <f t="shared" si="117"/>
        <v>0</v>
      </c>
      <c r="BI394" s="165">
        <f t="shared" si="118"/>
        <v>0</v>
      </c>
      <c r="BJ394" s="13" t="s">
        <v>86</v>
      </c>
      <c r="BK394" s="165">
        <f t="shared" si="119"/>
        <v>0</v>
      </c>
      <c r="BL394" s="13" t="s">
        <v>248</v>
      </c>
      <c r="BM394" s="164" t="s">
        <v>1103</v>
      </c>
    </row>
    <row r="395" spans="2:65" s="1" customFormat="1" ht="24" customHeight="1">
      <c r="B395" s="152"/>
      <c r="C395" s="153" t="s">
        <v>1104</v>
      </c>
      <c r="D395" s="153" t="s">
        <v>184</v>
      </c>
      <c r="E395" s="154" t="s">
        <v>1105</v>
      </c>
      <c r="F395" s="155" t="s">
        <v>1106</v>
      </c>
      <c r="G395" s="156" t="s">
        <v>217</v>
      </c>
      <c r="H395" s="157">
        <v>303.33</v>
      </c>
      <c r="I395" s="158"/>
      <c r="J395" s="159">
        <f t="shared" si="110"/>
        <v>0</v>
      </c>
      <c r="K395" s="155" t="s">
        <v>188</v>
      </c>
      <c r="L395" s="28"/>
      <c r="M395" s="160" t="s">
        <v>1</v>
      </c>
      <c r="N395" s="161" t="s">
        <v>40</v>
      </c>
      <c r="O395" s="51"/>
      <c r="P395" s="162">
        <f t="shared" si="111"/>
        <v>0</v>
      </c>
      <c r="Q395" s="162">
        <v>0</v>
      </c>
      <c r="R395" s="162">
        <f t="shared" si="112"/>
        <v>0</v>
      </c>
      <c r="S395" s="162">
        <v>1.4999999999999999E-2</v>
      </c>
      <c r="T395" s="163">
        <f t="shared" si="113"/>
        <v>4.5499499999999999</v>
      </c>
      <c r="AR395" s="164" t="s">
        <v>248</v>
      </c>
      <c r="AT395" s="164" t="s">
        <v>184</v>
      </c>
      <c r="AU395" s="164" t="s">
        <v>86</v>
      </c>
      <c r="AY395" s="13" t="s">
        <v>182</v>
      </c>
      <c r="BE395" s="165">
        <f t="shared" si="114"/>
        <v>0</v>
      </c>
      <c r="BF395" s="165">
        <f t="shared" si="115"/>
        <v>0</v>
      </c>
      <c r="BG395" s="165">
        <f t="shared" si="116"/>
        <v>0</v>
      </c>
      <c r="BH395" s="165">
        <f t="shared" si="117"/>
        <v>0</v>
      </c>
      <c r="BI395" s="165">
        <f t="shared" si="118"/>
        <v>0</v>
      </c>
      <c r="BJ395" s="13" t="s">
        <v>86</v>
      </c>
      <c r="BK395" s="165">
        <f t="shared" si="119"/>
        <v>0</v>
      </c>
      <c r="BL395" s="13" t="s">
        <v>248</v>
      </c>
      <c r="BM395" s="164" t="s">
        <v>1107</v>
      </c>
    </row>
    <row r="396" spans="2:65" s="1" customFormat="1" ht="24" customHeight="1">
      <c r="B396" s="152"/>
      <c r="C396" s="153" t="s">
        <v>1108</v>
      </c>
      <c r="D396" s="153" t="s">
        <v>184</v>
      </c>
      <c r="E396" s="154" t="s">
        <v>1109</v>
      </c>
      <c r="F396" s="155" t="s">
        <v>1110</v>
      </c>
      <c r="G396" s="156" t="s">
        <v>217</v>
      </c>
      <c r="H396" s="157">
        <v>163.12</v>
      </c>
      <c r="I396" s="158"/>
      <c r="J396" s="159">
        <f t="shared" si="110"/>
        <v>0</v>
      </c>
      <c r="K396" s="155" t="s">
        <v>188</v>
      </c>
      <c r="L396" s="28"/>
      <c r="M396" s="160" t="s">
        <v>1</v>
      </c>
      <c r="N396" s="161" t="s">
        <v>40</v>
      </c>
      <c r="O396" s="51"/>
      <c r="P396" s="162">
        <f t="shared" si="111"/>
        <v>0</v>
      </c>
      <c r="Q396" s="162">
        <v>2E-3</v>
      </c>
      <c r="R396" s="162">
        <f t="shared" si="112"/>
        <v>0.32624000000000003</v>
      </c>
      <c r="S396" s="162">
        <v>0</v>
      </c>
      <c r="T396" s="163">
        <f t="shared" si="113"/>
        <v>0</v>
      </c>
      <c r="AR396" s="164" t="s">
        <v>248</v>
      </c>
      <c r="AT396" s="164" t="s">
        <v>184</v>
      </c>
      <c r="AU396" s="164" t="s">
        <v>86</v>
      </c>
      <c r="AY396" s="13" t="s">
        <v>182</v>
      </c>
      <c r="BE396" s="165">
        <f t="shared" si="114"/>
        <v>0</v>
      </c>
      <c r="BF396" s="165">
        <f t="shared" si="115"/>
        <v>0</v>
      </c>
      <c r="BG396" s="165">
        <f t="shared" si="116"/>
        <v>0</v>
      </c>
      <c r="BH396" s="165">
        <f t="shared" si="117"/>
        <v>0</v>
      </c>
      <c r="BI396" s="165">
        <f t="shared" si="118"/>
        <v>0</v>
      </c>
      <c r="BJ396" s="13" t="s">
        <v>86</v>
      </c>
      <c r="BK396" s="165">
        <f t="shared" si="119"/>
        <v>0</v>
      </c>
      <c r="BL396" s="13" t="s">
        <v>248</v>
      </c>
      <c r="BM396" s="164" t="s">
        <v>1111</v>
      </c>
    </row>
    <row r="397" spans="2:65" s="1" customFormat="1" ht="16.5" customHeight="1">
      <c r="B397" s="152"/>
      <c r="C397" s="166" t="s">
        <v>1112</v>
      </c>
      <c r="D397" s="166" t="s">
        <v>280</v>
      </c>
      <c r="E397" s="167" t="s">
        <v>1113</v>
      </c>
      <c r="F397" s="168" t="s">
        <v>1114</v>
      </c>
      <c r="G397" s="169" t="s">
        <v>217</v>
      </c>
      <c r="H397" s="170">
        <v>166.38200000000001</v>
      </c>
      <c r="I397" s="171"/>
      <c r="J397" s="172">
        <f t="shared" si="110"/>
        <v>0</v>
      </c>
      <c r="K397" s="168" t="s">
        <v>188</v>
      </c>
      <c r="L397" s="173"/>
      <c r="M397" s="174" t="s">
        <v>1</v>
      </c>
      <c r="N397" s="175" t="s">
        <v>40</v>
      </c>
      <c r="O397" s="51"/>
      <c r="P397" s="162">
        <f t="shared" si="111"/>
        <v>0</v>
      </c>
      <c r="Q397" s="162">
        <v>0</v>
      </c>
      <c r="R397" s="162">
        <f t="shared" si="112"/>
        <v>0</v>
      </c>
      <c r="S397" s="162">
        <v>0</v>
      </c>
      <c r="T397" s="163">
        <f t="shared" si="113"/>
        <v>0</v>
      </c>
      <c r="AR397" s="164" t="s">
        <v>314</v>
      </c>
      <c r="AT397" s="164" t="s">
        <v>280</v>
      </c>
      <c r="AU397" s="164" t="s">
        <v>86</v>
      </c>
      <c r="AY397" s="13" t="s">
        <v>182</v>
      </c>
      <c r="BE397" s="165">
        <f t="shared" si="114"/>
        <v>0</v>
      </c>
      <c r="BF397" s="165">
        <f t="shared" si="115"/>
        <v>0</v>
      </c>
      <c r="BG397" s="165">
        <f t="shared" si="116"/>
        <v>0</v>
      </c>
      <c r="BH397" s="165">
        <f t="shared" si="117"/>
        <v>0</v>
      </c>
      <c r="BI397" s="165">
        <f t="shared" si="118"/>
        <v>0</v>
      </c>
      <c r="BJ397" s="13" t="s">
        <v>86</v>
      </c>
      <c r="BK397" s="165">
        <f t="shared" si="119"/>
        <v>0</v>
      </c>
      <c r="BL397" s="13" t="s">
        <v>248</v>
      </c>
      <c r="BM397" s="164" t="s">
        <v>1115</v>
      </c>
    </row>
    <row r="398" spans="2:65" s="1" customFormat="1" ht="24" customHeight="1">
      <c r="B398" s="152"/>
      <c r="C398" s="153" t="s">
        <v>1116</v>
      </c>
      <c r="D398" s="153" t="s">
        <v>184</v>
      </c>
      <c r="E398" s="154" t="s">
        <v>1117</v>
      </c>
      <c r="F398" s="155" t="s">
        <v>1118</v>
      </c>
      <c r="G398" s="156" t="s">
        <v>217</v>
      </c>
      <c r="H398" s="157">
        <v>163.12</v>
      </c>
      <c r="I398" s="158"/>
      <c r="J398" s="159">
        <f t="shared" si="110"/>
        <v>0</v>
      </c>
      <c r="K398" s="155" t="s">
        <v>188</v>
      </c>
      <c r="L398" s="28"/>
      <c r="M398" s="160" t="s">
        <v>1</v>
      </c>
      <c r="N398" s="161" t="s">
        <v>40</v>
      </c>
      <c r="O398" s="51"/>
      <c r="P398" s="162">
        <f t="shared" si="111"/>
        <v>0</v>
      </c>
      <c r="Q398" s="162">
        <v>0</v>
      </c>
      <c r="R398" s="162">
        <f t="shared" si="112"/>
        <v>0</v>
      </c>
      <c r="S398" s="162">
        <v>0</v>
      </c>
      <c r="T398" s="163">
        <f t="shared" si="113"/>
        <v>0</v>
      </c>
      <c r="AR398" s="164" t="s">
        <v>248</v>
      </c>
      <c r="AT398" s="164" t="s">
        <v>184</v>
      </c>
      <c r="AU398" s="164" t="s">
        <v>86</v>
      </c>
      <c r="AY398" s="13" t="s">
        <v>182</v>
      </c>
      <c r="BE398" s="165">
        <f t="shared" si="114"/>
        <v>0</v>
      </c>
      <c r="BF398" s="165">
        <f t="shared" si="115"/>
        <v>0</v>
      </c>
      <c r="BG398" s="165">
        <f t="shared" si="116"/>
        <v>0</v>
      </c>
      <c r="BH398" s="165">
        <f t="shared" si="117"/>
        <v>0</v>
      </c>
      <c r="BI398" s="165">
        <f t="shared" si="118"/>
        <v>0</v>
      </c>
      <c r="BJ398" s="13" t="s">
        <v>86</v>
      </c>
      <c r="BK398" s="165">
        <f t="shared" si="119"/>
        <v>0</v>
      </c>
      <c r="BL398" s="13" t="s">
        <v>248</v>
      </c>
      <c r="BM398" s="164" t="s">
        <v>1119</v>
      </c>
    </row>
    <row r="399" spans="2:65" s="1" customFormat="1" ht="16.5" customHeight="1">
      <c r="B399" s="152"/>
      <c r="C399" s="166" t="s">
        <v>1120</v>
      </c>
      <c r="D399" s="166" t="s">
        <v>280</v>
      </c>
      <c r="E399" s="167" t="s">
        <v>1121</v>
      </c>
      <c r="F399" s="168" t="s">
        <v>1122</v>
      </c>
      <c r="G399" s="169" t="s">
        <v>217</v>
      </c>
      <c r="H399" s="170">
        <v>168.01400000000001</v>
      </c>
      <c r="I399" s="171"/>
      <c r="J399" s="172">
        <f t="shared" si="110"/>
        <v>0</v>
      </c>
      <c r="K399" s="168" t="s">
        <v>188</v>
      </c>
      <c r="L399" s="173"/>
      <c r="M399" s="174" t="s">
        <v>1</v>
      </c>
      <c r="N399" s="175" t="s">
        <v>40</v>
      </c>
      <c r="O399" s="51"/>
      <c r="P399" s="162">
        <f t="shared" si="111"/>
        <v>0</v>
      </c>
      <c r="Q399" s="162">
        <v>8.0000000000000007E-5</v>
      </c>
      <c r="R399" s="162">
        <f t="shared" si="112"/>
        <v>1.3441120000000003E-2</v>
      </c>
      <c r="S399" s="162">
        <v>0</v>
      </c>
      <c r="T399" s="163">
        <f t="shared" si="113"/>
        <v>0</v>
      </c>
      <c r="AR399" s="164" t="s">
        <v>314</v>
      </c>
      <c r="AT399" s="164" t="s">
        <v>280</v>
      </c>
      <c r="AU399" s="164" t="s">
        <v>86</v>
      </c>
      <c r="AY399" s="13" t="s">
        <v>182</v>
      </c>
      <c r="BE399" s="165">
        <f t="shared" si="114"/>
        <v>0</v>
      </c>
      <c r="BF399" s="165">
        <f t="shared" si="115"/>
        <v>0</v>
      </c>
      <c r="BG399" s="165">
        <f t="shared" si="116"/>
        <v>0</v>
      </c>
      <c r="BH399" s="165">
        <f t="shared" si="117"/>
        <v>0</v>
      </c>
      <c r="BI399" s="165">
        <f t="shared" si="118"/>
        <v>0</v>
      </c>
      <c r="BJ399" s="13" t="s">
        <v>86</v>
      </c>
      <c r="BK399" s="165">
        <f t="shared" si="119"/>
        <v>0</v>
      </c>
      <c r="BL399" s="13" t="s">
        <v>248</v>
      </c>
      <c r="BM399" s="164" t="s">
        <v>1123</v>
      </c>
    </row>
    <row r="400" spans="2:65" s="1" customFormat="1" ht="24" customHeight="1">
      <c r="B400" s="152"/>
      <c r="C400" s="153" t="s">
        <v>1124</v>
      </c>
      <c r="D400" s="153" t="s">
        <v>184</v>
      </c>
      <c r="E400" s="154" t="s">
        <v>1125</v>
      </c>
      <c r="F400" s="155" t="s">
        <v>1126</v>
      </c>
      <c r="G400" s="156" t="s">
        <v>196</v>
      </c>
      <c r="H400" s="157">
        <v>0.41299999999999998</v>
      </c>
      <c r="I400" s="158"/>
      <c r="J400" s="159">
        <f t="shared" si="110"/>
        <v>0</v>
      </c>
      <c r="K400" s="155" t="s">
        <v>188</v>
      </c>
      <c r="L400" s="28"/>
      <c r="M400" s="160" t="s">
        <v>1</v>
      </c>
      <c r="N400" s="161" t="s">
        <v>40</v>
      </c>
      <c r="O400" s="51"/>
      <c r="P400" s="162">
        <f t="shared" si="111"/>
        <v>0</v>
      </c>
      <c r="Q400" s="162">
        <v>0</v>
      </c>
      <c r="R400" s="162">
        <f t="shared" si="112"/>
        <v>0</v>
      </c>
      <c r="S400" s="162">
        <v>0</v>
      </c>
      <c r="T400" s="163">
        <f t="shared" si="113"/>
        <v>0</v>
      </c>
      <c r="AR400" s="164" t="s">
        <v>248</v>
      </c>
      <c r="AT400" s="164" t="s">
        <v>184</v>
      </c>
      <c r="AU400" s="164" t="s">
        <v>86</v>
      </c>
      <c r="AY400" s="13" t="s">
        <v>182</v>
      </c>
      <c r="BE400" s="165">
        <f t="shared" si="114"/>
        <v>0</v>
      </c>
      <c r="BF400" s="165">
        <f t="shared" si="115"/>
        <v>0</v>
      </c>
      <c r="BG400" s="165">
        <f t="shared" si="116"/>
        <v>0</v>
      </c>
      <c r="BH400" s="165">
        <f t="shared" si="117"/>
        <v>0</v>
      </c>
      <c r="BI400" s="165">
        <f t="shared" si="118"/>
        <v>0</v>
      </c>
      <c r="BJ400" s="13" t="s">
        <v>86</v>
      </c>
      <c r="BK400" s="165">
        <f t="shared" si="119"/>
        <v>0</v>
      </c>
      <c r="BL400" s="13" t="s">
        <v>248</v>
      </c>
      <c r="BM400" s="164" t="s">
        <v>1127</v>
      </c>
    </row>
    <row r="401" spans="2:65" s="11" customFormat="1" ht="22.95" customHeight="1">
      <c r="B401" s="139"/>
      <c r="D401" s="140" t="s">
        <v>73</v>
      </c>
      <c r="E401" s="150" t="s">
        <v>1128</v>
      </c>
      <c r="F401" s="150" t="s">
        <v>1129</v>
      </c>
      <c r="I401" s="142"/>
      <c r="J401" s="151">
        <f>BK401</f>
        <v>0</v>
      </c>
      <c r="L401" s="139"/>
      <c r="M401" s="144"/>
      <c r="N401" s="145"/>
      <c r="O401" s="145"/>
      <c r="P401" s="146">
        <f>SUM(P402:P403)</f>
        <v>0</v>
      </c>
      <c r="Q401" s="145"/>
      <c r="R401" s="146">
        <f>SUM(R402:R403)</f>
        <v>8.7504999999999999E-2</v>
      </c>
      <c r="S401" s="145"/>
      <c r="T401" s="147">
        <f>SUM(T402:T403)</f>
        <v>0.17501</v>
      </c>
      <c r="AR401" s="140" t="s">
        <v>86</v>
      </c>
      <c r="AT401" s="148" t="s">
        <v>73</v>
      </c>
      <c r="AU401" s="148" t="s">
        <v>81</v>
      </c>
      <c r="AY401" s="140" t="s">
        <v>182</v>
      </c>
      <c r="BK401" s="149">
        <f>SUM(BK402:BK403)</f>
        <v>0</v>
      </c>
    </row>
    <row r="402" spans="2:65" s="1" customFormat="1" ht="24" customHeight="1">
      <c r="B402" s="152"/>
      <c r="C402" s="153" t="s">
        <v>1130</v>
      </c>
      <c r="D402" s="153" t="s">
        <v>184</v>
      </c>
      <c r="E402" s="154" t="s">
        <v>1131</v>
      </c>
      <c r="F402" s="155" t="s">
        <v>1132</v>
      </c>
      <c r="G402" s="156" t="s">
        <v>217</v>
      </c>
      <c r="H402" s="157">
        <v>175.01</v>
      </c>
      <c r="I402" s="158"/>
      <c r="J402" s="159">
        <f>ROUND(I402*H402,2)</f>
        <v>0</v>
      </c>
      <c r="K402" s="155" t="s">
        <v>188</v>
      </c>
      <c r="L402" s="28"/>
      <c r="M402" s="160" t="s">
        <v>1</v>
      </c>
      <c r="N402" s="161" t="s">
        <v>40</v>
      </c>
      <c r="O402" s="51"/>
      <c r="P402" s="162">
        <f>O402*H402</f>
        <v>0</v>
      </c>
      <c r="Q402" s="162">
        <v>5.0000000000000001E-4</v>
      </c>
      <c r="R402" s="162">
        <f>Q402*H402</f>
        <v>8.7504999999999999E-2</v>
      </c>
      <c r="S402" s="162">
        <v>1E-3</v>
      </c>
      <c r="T402" s="163">
        <f>S402*H402</f>
        <v>0.17501</v>
      </c>
      <c r="AR402" s="164" t="s">
        <v>248</v>
      </c>
      <c r="AT402" s="164" t="s">
        <v>184</v>
      </c>
      <c r="AU402" s="164" t="s">
        <v>86</v>
      </c>
      <c r="AY402" s="13" t="s">
        <v>182</v>
      </c>
      <c r="BE402" s="165">
        <f>IF(N402="základná",J402,0)</f>
        <v>0</v>
      </c>
      <c r="BF402" s="165">
        <f>IF(N402="znížená",J402,0)</f>
        <v>0</v>
      </c>
      <c r="BG402" s="165">
        <f>IF(N402="zákl. prenesená",J402,0)</f>
        <v>0</v>
      </c>
      <c r="BH402" s="165">
        <f>IF(N402="zníž. prenesená",J402,0)</f>
        <v>0</v>
      </c>
      <c r="BI402" s="165">
        <f>IF(N402="nulová",J402,0)</f>
        <v>0</v>
      </c>
      <c r="BJ402" s="13" t="s">
        <v>86</v>
      </c>
      <c r="BK402" s="165">
        <f>ROUND(I402*H402,2)</f>
        <v>0</v>
      </c>
      <c r="BL402" s="13" t="s">
        <v>248</v>
      </c>
      <c r="BM402" s="164" t="s">
        <v>1133</v>
      </c>
    </row>
    <row r="403" spans="2:65" s="1" customFormat="1" ht="24" customHeight="1">
      <c r="B403" s="152"/>
      <c r="C403" s="153" t="s">
        <v>1134</v>
      </c>
      <c r="D403" s="153" t="s">
        <v>184</v>
      </c>
      <c r="E403" s="154" t="s">
        <v>1135</v>
      </c>
      <c r="F403" s="155" t="s">
        <v>1136</v>
      </c>
      <c r="G403" s="156" t="s">
        <v>196</v>
      </c>
      <c r="H403" s="157">
        <v>8.7999999999999995E-2</v>
      </c>
      <c r="I403" s="158"/>
      <c r="J403" s="159">
        <f>ROUND(I403*H403,2)</f>
        <v>0</v>
      </c>
      <c r="K403" s="155" t="s">
        <v>188</v>
      </c>
      <c r="L403" s="28"/>
      <c r="M403" s="160" t="s">
        <v>1</v>
      </c>
      <c r="N403" s="161" t="s">
        <v>40</v>
      </c>
      <c r="O403" s="51"/>
      <c r="P403" s="162">
        <f>O403*H403</f>
        <v>0</v>
      </c>
      <c r="Q403" s="162">
        <v>0</v>
      </c>
      <c r="R403" s="162">
        <f>Q403*H403</f>
        <v>0</v>
      </c>
      <c r="S403" s="162">
        <v>0</v>
      </c>
      <c r="T403" s="163">
        <f>S403*H403</f>
        <v>0</v>
      </c>
      <c r="AR403" s="164" t="s">
        <v>248</v>
      </c>
      <c r="AT403" s="164" t="s">
        <v>184</v>
      </c>
      <c r="AU403" s="164" t="s">
        <v>86</v>
      </c>
      <c r="AY403" s="13" t="s">
        <v>182</v>
      </c>
      <c r="BE403" s="165">
        <f>IF(N403="základná",J403,0)</f>
        <v>0</v>
      </c>
      <c r="BF403" s="165">
        <f>IF(N403="znížená",J403,0)</f>
        <v>0</v>
      </c>
      <c r="BG403" s="165">
        <f>IF(N403="zákl. prenesená",J403,0)</f>
        <v>0</v>
      </c>
      <c r="BH403" s="165">
        <f>IF(N403="zníž. prenesená",J403,0)</f>
        <v>0</v>
      </c>
      <c r="BI403" s="165">
        <f>IF(N403="nulová",J403,0)</f>
        <v>0</v>
      </c>
      <c r="BJ403" s="13" t="s">
        <v>86</v>
      </c>
      <c r="BK403" s="165">
        <f>ROUND(I403*H403,2)</f>
        <v>0</v>
      </c>
      <c r="BL403" s="13" t="s">
        <v>248</v>
      </c>
      <c r="BM403" s="164" t="s">
        <v>1137</v>
      </c>
    </row>
    <row r="404" spans="2:65" s="11" customFormat="1" ht="22.95" customHeight="1">
      <c r="B404" s="139"/>
      <c r="D404" s="140" t="s">
        <v>73</v>
      </c>
      <c r="E404" s="150" t="s">
        <v>1138</v>
      </c>
      <c r="F404" s="150" t="s">
        <v>1139</v>
      </c>
      <c r="I404" s="142"/>
      <c r="J404" s="151">
        <f>BK404</f>
        <v>0</v>
      </c>
      <c r="L404" s="139"/>
      <c r="M404" s="144"/>
      <c r="N404" s="145"/>
      <c r="O404" s="145"/>
      <c r="P404" s="146">
        <f>SUM(P405:P407)</f>
        <v>0</v>
      </c>
      <c r="Q404" s="145"/>
      <c r="R404" s="146">
        <f>SUM(R405:R407)</f>
        <v>1.6802366799999999</v>
      </c>
      <c r="S404" s="145"/>
      <c r="T404" s="147">
        <f>SUM(T405:T407)</f>
        <v>0</v>
      </c>
      <c r="AR404" s="140" t="s">
        <v>86</v>
      </c>
      <c r="AT404" s="148" t="s">
        <v>73</v>
      </c>
      <c r="AU404" s="148" t="s">
        <v>81</v>
      </c>
      <c r="AY404" s="140" t="s">
        <v>182</v>
      </c>
      <c r="BK404" s="149">
        <f>SUM(BK405:BK407)</f>
        <v>0</v>
      </c>
    </row>
    <row r="405" spans="2:65" s="1" customFormat="1" ht="24" customHeight="1">
      <c r="B405" s="152"/>
      <c r="C405" s="153" t="s">
        <v>1140</v>
      </c>
      <c r="D405" s="153" t="s">
        <v>184</v>
      </c>
      <c r="E405" s="154" t="s">
        <v>1141</v>
      </c>
      <c r="F405" s="155" t="s">
        <v>1142</v>
      </c>
      <c r="G405" s="156" t="s">
        <v>217</v>
      </c>
      <c r="H405" s="157">
        <v>381.82</v>
      </c>
      <c r="I405" s="158"/>
      <c r="J405" s="159">
        <f>ROUND(I405*H405,2)</f>
        <v>0</v>
      </c>
      <c r="K405" s="155" t="s">
        <v>188</v>
      </c>
      <c r="L405" s="28"/>
      <c r="M405" s="160" t="s">
        <v>1</v>
      </c>
      <c r="N405" s="161" t="s">
        <v>40</v>
      </c>
      <c r="O405" s="51"/>
      <c r="P405" s="162">
        <f>O405*H405</f>
        <v>0</v>
      </c>
      <c r="Q405" s="162">
        <v>3.3500000000000001E-3</v>
      </c>
      <c r="R405" s="162">
        <f>Q405*H405</f>
        <v>1.2790969999999999</v>
      </c>
      <c r="S405" s="162">
        <v>0</v>
      </c>
      <c r="T405" s="163">
        <f>S405*H405</f>
        <v>0</v>
      </c>
      <c r="AR405" s="164" t="s">
        <v>248</v>
      </c>
      <c r="AT405" s="164" t="s">
        <v>184</v>
      </c>
      <c r="AU405" s="164" t="s">
        <v>86</v>
      </c>
      <c r="AY405" s="13" t="s">
        <v>182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3" t="s">
        <v>86</v>
      </c>
      <c r="BK405" s="165">
        <f>ROUND(I405*H405,2)</f>
        <v>0</v>
      </c>
      <c r="BL405" s="13" t="s">
        <v>248</v>
      </c>
      <c r="BM405" s="164" t="s">
        <v>1143</v>
      </c>
    </row>
    <row r="406" spans="2:65" s="1" customFormat="1" ht="16.5" customHeight="1">
      <c r="B406" s="152"/>
      <c r="C406" s="166" t="s">
        <v>1144</v>
      </c>
      <c r="D406" s="166" t="s">
        <v>280</v>
      </c>
      <c r="E406" s="167" t="s">
        <v>1145</v>
      </c>
      <c r="F406" s="168" t="s">
        <v>1146</v>
      </c>
      <c r="G406" s="169" t="s">
        <v>217</v>
      </c>
      <c r="H406" s="170">
        <v>389.45600000000002</v>
      </c>
      <c r="I406" s="171"/>
      <c r="J406" s="172">
        <f>ROUND(I406*H406,2)</f>
        <v>0</v>
      </c>
      <c r="K406" s="168" t="s">
        <v>188</v>
      </c>
      <c r="L406" s="173"/>
      <c r="M406" s="174" t="s">
        <v>1</v>
      </c>
      <c r="N406" s="175" t="s">
        <v>40</v>
      </c>
      <c r="O406" s="51"/>
      <c r="P406" s="162">
        <f>O406*H406</f>
        <v>0</v>
      </c>
      <c r="Q406" s="162">
        <v>1.0300000000000001E-3</v>
      </c>
      <c r="R406" s="162">
        <f>Q406*H406</f>
        <v>0.40113968000000005</v>
      </c>
      <c r="S406" s="162">
        <v>0</v>
      </c>
      <c r="T406" s="163">
        <f>S406*H406</f>
        <v>0</v>
      </c>
      <c r="AR406" s="164" t="s">
        <v>314</v>
      </c>
      <c r="AT406" s="164" t="s">
        <v>280</v>
      </c>
      <c r="AU406" s="164" t="s">
        <v>86</v>
      </c>
      <c r="AY406" s="13" t="s">
        <v>182</v>
      </c>
      <c r="BE406" s="165">
        <f>IF(N406="základná",J406,0)</f>
        <v>0</v>
      </c>
      <c r="BF406" s="165">
        <f>IF(N406="znížená",J406,0)</f>
        <v>0</v>
      </c>
      <c r="BG406" s="165">
        <f>IF(N406="zákl. prenesená",J406,0)</f>
        <v>0</v>
      </c>
      <c r="BH406" s="165">
        <f>IF(N406="zníž. prenesená",J406,0)</f>
        <v>0</v>
      </c>
      <c r="BI406" s="165">
        <f>IF(N406="nulová",J406,0)</f>
        <v>0</v>
      </c>
      <c r="BJ406" s="13" t="s">
        <v>86</v>
      </c>
      <c r="BK406" s="165">
        <f>ROUND(I406*H406,2)</f>
        <v>0</v>
      </c>
      <c r="BL406" s="13" t="s">
        <v>248</v>
      </c>
      <c r="BM406" s="164" t="s">
        <v>1147</v>
      </c>
    </row>
    <row r="407" spans="2:65" s="1" customFormat="1" ht="24" customHeight="1">
      <c r="B407" s="152"/>
      <c r="C407" s="153" t="s">
        <v>1148</v>
      </c>
      <c r="D407" s="153" t="s">
        <v>184</v>
      </c>
      <c r="E407" s="154" t="s">
        <v>1149</v>
      </c>
      <c r="F407" s="155" t="s">
        <v>1150</v>
      </c>
      <c r="G407" s="156" t="s">
        <v>196</v>
      </c>
      <c r="H407" s="157">
        <v>1.68</v>
      </c>
      <c r="I407" s="158"/>
      <c r="J407" s="159">
        <f>ROUND(I407*H407,2)</f>
        <v>0</v>
      </c>
      <c r="K407" s="155" t="s">
        <v>188</v>
      </c>
      <c r="L407" s="28"/>
      <c r="M407" s="160" t="s">
        <v>1</v>
      </c>
      <c r="N407" s="161" t="s">
        <v>40</v>
      </c>
      <c r="O407" s="51"/>
      <c r="P407" s="162">
        <f>O407*H407</f>
        <v>0</v>
      </c>
      <c r="Q407" s="162">
        <v>0</v>
      </c>
      <c r="R407" s="162">
        <f>Q407*H407</f>
        <v>0</v>
      </c>
      <c r="S407" s="162">
        <v>0</v>
      </c>
      <c r="T407" s="163">
        <f>S407*H407</f>
        <v>0</v>
      </c>
      <c r="AR407" s="164" t="s">
        <v>248</v>
      </c>
      <c r="AT407" s="164" t="s">
        <v>184</v>
      </c>
      <c r="AU407" s="164" t="s">
        <v>86</v>
      </c>
      <c r="AY407" s="13" t="s">
        <v>182</v>
      </c>
      <c r="BE407" s="165">
        <f>IF(N407="základná",J407,0)</f>
        <v>0</v>
      </c>
      <c r="BF407" s="165">
        <f>IF(N407="znížená",J407,0)</f>
        <v>0</v>
      </c>
      <c r="BG407" s="165">
        <f>IF(N407="zákl. prenesená",J407,0)</f>
        <v>0</v>
      </c>
      <c r="BH407" s="165">
        <f>IF(N407="zníž. prenesená",J407,0)</f>
        <v>0</v>
      </c>
      <c r="BI407" s="165">
        <f>IF(N407="nulová",J407,0)</f>
        <v>0</v>
      </c>
      <c r="BJ407" s="13" t="s">
        <v>86</v>
      </c>
      <c r="BK407" s="165">
        <f>ROUND(I407*H407,2)</f>
        <v>0</v>
      </c>
      <c r="BL407" s="13" t="s">
        <v>248</v>
      </c>
      <c r="BM407" s="164" t="s">
        <v>1151</v>
      </c>
    </row>
    <row r="408" spans="2:65" s="11" customFormat="1" ht="22.95" customHeight="1">
      <c r="B408" s="139"/>
      <c r="D408" s="140" t="s">
        <v>73</v>
      </c>
      <c r="E408" s="150" t="s">
        <v>1152</v>
      </c>
      <c r="F408" s="150" t="s">
        <v>1153</v>
      </c>
      <c r="I408" s="142"/>
      <c r="J408" s="151">
        <f>BK408</f>
        <v>0</v>
      </c>
      <c r="L408" s="139"/>
      <c r="M408" s="144"/>
      <c r="N408" s="145"/>
      <c r="O408" s="145"/>
      <c r="P408" s="146">
        <f>SUM(P409:P412)</f>
        <v>0</v>
      </c>
      <c r="Q408" s="145"/>
      <c r="R408" s="146">
        <f>SUM(R409:R412)</f>
        <v>0.43786970000000003</v>
      </c>
      <c r="S408" s="145"/>
      <c r="T408" s="147">
        <f>SUM(T409:T412)</f>
        <v>0</v>
      </c>
      <c r="AR408" s="140" t="s">
        <v>86</v>
      </c>
      <c r="AT408" s="148" t="s">
        <v>73</v>
      </c>
      <c r="AU408" s="148" t="s">
        <v>81</v>
      </c>
      <c r="AY408" s="140" t="s">
        <v>182</v>
      </c>
      <c r="BK408" s="149">
        <f>SUM(BK409:BK412)</f>
        <v>0</v>
      </c>
    </row>
    <row r="409" spans="2:65" s="1" customFormat="1" ht="24" customHeight="1">
      <c r="B409" s="152"/>
      <c r="C409" s="153" t="s">
        <v>1154</v>
      </c>
      <c r="D409" s="153" t="s">
        <v>184</v>
      </c>
      <c r="E409" s="154" t="s">
        <v>1155</v>
      </c>
      <c r="F409" s="155" t="s">
        <v>1156</v>
      </c>
      <c r="G409" s="156" t="s">
        <v>217</v>
      </c>
      <c r="H409" s="157">
        <v>50.954999999999998</v>
      </c>
      <c r="I409" s="158"/>
      <c r="J409" s="159">
        <f>ROUND(I409*H409,2)</f>
        <v>0</v>
      </c>
      <c r="K409" s="155" t="s">
        <v>188</v>
      </c>
      <c r="L409" s="28"/>
      <c r="M409" s="160" t="s">
        <v>1</v>
      </c>
      <c r="N409" s="161" t="s">
        <v>40</v>
      </c>
      <c r="O409" s="51"/>
      <c r="P409" s="162">
        <f>O409*H409</f>
        <v>0</v>
      </c>
      <c r="Q409" s="162">
        <v>2.4000000000000001E-4</v>
      </c>
      <c r="R409" s="162">
        <f>Q409*H409</f>
        <v>1.2229199999999999E-2</v>
      </c>
      <c r="S409" s="162">
        <v>0</v>
      </c>
      <c r="T409" s="163">
        <f>S409*H409</f>
        <v>0</v>
      </c>
      <c r="AR409" s="164" t="s">
        <v>248</v>
      </c>
      <c r="AT409" s="164" t="s">
        <v>184</v>
      </c>
      <c r="AU409" s="164" t="s">
        <v>86</v>
      </c>
      <c r="AY409" s="13" t="s">
        <v>182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3" t="s">
        <v>86</v>
      </c>
      <c r="BK409" s="165">
        <f>ROUND(I409*H409,2)</f>
        <v>0</v>
      </c>
      <c r="BL409" s="13" t="s">
        <v>248</v>
      </c>
      <c r="BM409" s="164" t="s">
        <v>1157</v>
      </c>
    </row>
    <row r="410" spans="2:65" s="1" customFormat="1" ht="24" customHeight="1">
      <c r="B410" s="152"/>
      <c r="C410" s="153" t="s">
        <v>1158</v>
      </c>
      <c r="D410" s="153" t="s">
        <v>184</v>
      </c>
      <c r="E410" s="154" t="s">
        <v>1159</v>
      </c>
      <c r="F410" s="155" t="s">
        <v>1160</v>
      </c>
      <c r="G410" s="156" t="s">
        <v>217</v>
      </c>
      <c r="H410" s="157">
        <v>50.954999999999998</v>
      </c>
      <c r="I410" s="158"/>
      <c r="J410" s="159">
        <f>ROUND(I410*H410,2)</f>
        <v>0</v>
      </c>
      <c r="K410" s="155" t="s">
        <v>188</v>
      </c>
      <c r="L410" s="28"/>
      <c r="M410" s="160" t="s">
        <v>1</v>
      </c>
      <c r="N410" s="161" t="s">
        <v>40</v>
      </c>
      <c r="O410" s="51"/>
      <c r="P410" s="162">
        <f>O410*H410</f>
        <v>0</v>
      </c>
      <c r="Q410" s="162">
        <v>8.0000000000000007E-5</v>
      </c>
      <c r="R410" s="162">
        <f>Q410*H410</f>
        <v>4.0764E-3</v>
      </c>
      <c r="S410" s="162">
        <v>0</v>
      </c>
      <c r="T410" s="163">
        <f>S410*H410</f>
        <v>0</v>
      </c>
      <c r="AR410" s="164" t="s">
        <v>248</v>
      </c>
      <c r="AT410" s="164" t="s">
        <v>184</v>
      </c>
      <c r="AU410" s="164" t="s">
        <v>86</v>
      </c>
      <c r="AY410" s="13" t="s">
        <v>182</v>
      </c>
      <c r="BE410" s="165">
        <f>IF(N410="základná",J410,0)</f>
        <v>0</v>
      </c>
      <c r="BF410" s="165">
        <f>IF(N410="znížená",J410,0)</f>
        <v>0</v>
      </c>
      <c r="BG410" s="165">
        <f>IF(N410="zákl. prenesená",J410,0)</f>
        <v>0</v>
      </c>
      <c r="BH410" s="165">
        <f>IF(N410="zníž. prenesená",J410,0)</f>
        <v>0</v>
      </c>
      <c r="BI410" s="165">
        <f>IF(N410="nulová",J410,0)</f>
        <v>0</v>
      </c>
      <c r="BJ410" s="13" t="s">
        <v>86</v>
      </c>
      <c r="BK410" s="165">
        <f>ROUND(I410*H410,2)</f>
        <v>0</v>
      </c>
      <c r="BL410" s="13" t="s">
        <v>248</v>
      </c>
      <c r="BM410" s="164" t="s">
        <v>1161</v>
      </c>
    </row>
    <row r="411" spans="2:65" s="1" customFormat="1" ht="24" customHeight="1">
      <c r="B411" s="152"/>
      <c r="C411" s="153" t="s">
        <v>1162</v>
      </c>
      <c r="D411" s="153" t="s">
        <v>184</v>
      </c>
      <c r="E411" s="154" t="s">
        <v>1163</v>
      </c>
      <c r="F411" s="155" t="s">
        <v>1164</v>
      </c>
      <c r="G411" s="156" t="s">
        <v>217</v>
      </c>
      <c r="H411" s="157">
        <v>1153.78</v>
      </c>
      <c r="I411" s="158"/>
      <c r="J411" s="159">
        <f>ROUND(I411*H411,2)</f>
        <v>0</v>
      </c>
      <c r="K411" s="155" t="s">
        <v>188</v>
      </c>
      <c r="L411" s="28"/>
      <c r="M411" s="160" t="s">
        <v>1</v>
      </c>
      <c r="N411" s="161" t="s">
        <v>40</v>
      </c>
      <c r="O411" s="51"/>
      <c r="P411" s="162">
        <f>O411*H411</f>
        <v>0</v>
      </c>
      <c r="Q411" s="162">
        <v>3.2000000000000003E-4</v>
      </c>
      <c r="R411" s="162">
        <f>Q411*H411</f>
        <v>0.36920960000000003</v>
      </c>
      <c r="S411" s="162">
        <v>0</v>
      </c>
      <c r="T411" s="163">
        <f>S411*H411</f>
        <v>0</v>
      </c>
      <c r="AR411" s="164" t="s">
        <v>248</v>
      </c>
      <c r="AT411" s="164" t="s">
        <v>184</v>
      </c>
      <c r="AU411" s="164" t="s">
        <v>86</v>
      </c>
      <c r="AY411" s="13" t="s">
        <v>182</v>
      </c>
      <c r="BE411" s="165">
        <f>IF(N411="základná",J411,0)</f>
        <v>0</v>
      </c>
      <c r="BF411" s="165">
        <f>IF(N411="znížená",J411,0)</f>
        <v>0</v>
      </c>
      <c r="BG411" s="165">
        <f>IF(N411="zákl. prenesená",J411,0)</f>
        <v>0</v>
      </c>
      <c r="BH411" s="165">
        <f>IF(N411="zníž. prenesená",J411,0)</f>
        <v>0</v>
      </c>
      <c r="BI411" s="165">
        <f>IF(N411="nulová",J411,0)</f>
        <v>0</v>
      </c>
      <c r="BJ411" s="13" t="s">
        <v>86</v>
      </c>
      <c r="BK411" s="165">
        <f>ROUND(I411*H411,2)</f>
        <v>0</v>
      </c>
      <c r="BL411" s="13" t="s">
        <v>248</v>
      </c>
      <c r="BM411" s="164" t="s">
        <v>1165</v>
      </c>
    </row>
    <row r="412" spans="2:65" s="1" customFormat="1" ht="24" customHeight="1">
      <c r="B412" s="152"/>
      <c r="C412" s="153" t="s">
        <v>1166</v>
      </c>
      <c r="D412" s="153" t="s">
        <v>184</v>
      </c>
      <c r="E412" s="154" t="s">
        <v>1167</v>
      </c>
      <c r="F412" s="155" t="s">
        <v>1168</v>
      </c>
      <c r="G412" s="156" t="s">
        <v>217</v>
      </c>
      <c r="H412" s="157">
        <v>158.65</v>
      </c>
      <c r="I412" s="158"/>
      <c r="J412" s="159">
        <f>ROUND(I412*H412,2)</f>
        <v>0</v>
      </c>
      <c r="K412" s="155" t="s">
        <v>188</v>
      </c>
      <c r="L412" s="28"/>
      <c r="M412" s="160" t="s">
        <v>1</v>
      </c>
      <c r="N412" s="161" t="s">
        <v>40</v>
      </c>
      <c r="O412" s="51"/>
      <c r="P412" s="162">
        <f>O412*H412</f>
        <v>0</v>
      </c>
      <c r="Q412" s="162">
        <v>3.3E-4</v>
      </c>
      <c r="R412" s="162">
        <f>Q412*H412</f>
        <v>5.2354499999999998E-2</v>
      </c>
      <c r="S412" s="162">
        <v>0</v>
      </c>
      <c r="T412" s="163">
        <f>S412*H412</f>
        <v>0</v>
      </c>
      <c r="AR412" s="164" t="s">
        <v>248</v>
      </c>
      <c r="AT412" s="164" t="s">
        <v>184</v>
      </c>
      <c r="AU412" s="164" t="s">
        <v>86</v>
      </c>
      <c r="AY412" s="13" t="s">
        <v>182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3" t="s">
        <v>86</v>
      </c>
      <c r="BK412" s="165">
        <f>ROUND(I412*H412,2)</f>
        <v>0</v>
      </c>
      <c r="BL412" s="13" t="s">
        <v>248</v>
      </c>
      <c r="BM412" s="164" t="s">
        <v>1169</v>
      </c>
    </row>
    <row r="413" spans="2:65" s="11" customFormat="1" ht="22.95" customHeight="1">
      <c r="B413" s="139"/>
      <c r="D413" s="140" t="s">
        <v>73</v>
      </c>
      <c r="E413" s="150" t="s">
        <v>1170</v>
      </c>
      <c r="F413" s="150" t="s">
        <v>1171</v>
      </c>
      <c r="I413" s="142"/>
      <c r="J413" s="151">
        <f>BK413</f>
        <v>0</v>
      </c>
      <c r="L413" s="139"/>
      <c r="M413" s="144"/>
      <c r="N413" s="145"/>
      <c r="O413" s="145"/>
      <c r="P413" s="146">
        <f>SUM(P414:P417)</f>
        <v>0</v>
      </c>
      <c r="Q413" s="145"/>
      <c r="R413" s="146">
        <f>SUM(R414:R417)</f>
        <v>0.69704498999999998</v>
      </c>
      <c r="S413" s="145"/>
      <c r="T413" s="147">
        <f>SUM(T414:T417)</f>
        <v>0</v>
      </c>
      <c r="AR413" s="140" t="s">
        <v>86</v>
      </c>
      <c r="AT413" s="148" t="s">
        <v>73</v>
      </c>
      <c r="AU413" s="148" t="s">
        <v>81</v>
      </c>
      <c r="AY413" s="140" t="s">
        <v>182</v>
      </c>
      <c r="BK413" s="149">
        <f>SUM(BK414:BK417)</f>
        <v>0</v>
      </c>
    </row>
    <row r="414" spans="2:65" s="1" customFormat="1" ht="16.5" customHeight="1">
      <c r="B414" s="152"/>
      <c r="C414" s="153" t="s">
        <v>1172</v>
      </c>
      <c r="D414" s="153" t="s">
        <v>184</v>
      </c>
      <c r="E414" s="154" t="s">
        <v>1173</v>
      </c>
      <c r="F414" s="155" t="s">
        <v>1174</v>
      </c>
      <c r="G414" s="156" t="s">
        <v>217</v>
      </c>
      <c r="H414" s="157">
        <v>1352.0640000000001</v>
      </c>
      <c r="I414" s="158"/>
      <c r="J414" s="159">
        <f>ROUND(I414*H414,2)</f>
        <v>0</v>
      </c>
      <c r="K414" s="155" t="s">
        <v>188</v>
      </c>
      <c r="L414" s="28"/>
      <c r="M414" s="160" t="s">
        <v>1</v>
      </c>
      <c r="N414" s="161" t="s">
        <v>40</v>
      </c>
      <c r="O414" s="51"/>
      <c r="P414" s="162">
        <f>O414*H414</f>
        <v>0</v>
      </c>
      <c r="Q414" s="162">
        <v>0</v>
      </c>
      <c r="R414" s="162">
        <f>Q414*H414</f>
        <v>0</v>
      </c>
      <c r="S414" s="162">
        <v>0</v>
      </c>
      <c r="T414" s="163">
        <f>S414*H414</f>
        <v>0</v>
      </c>
      <c r="AR414" s="164" t="s">
        <v>248</v>
      </c>
      <c r="AT414" s="164" t="s">
        <v>184</v>
      </c>
      <c r="AU414" s="164" t="s">
        <v>86</v>
      </c>
      <c r="AY414" s="13" t="s">
        <v>182</v>
      </c>
      <c r="BE414" s="165">
        <f>IF(N414="základná",J414,0)</f>
        <v>0</v>
      </c>
      <c r="BF414" s="165">
        <f>IF(N414="znížená",J414,0)</f>
        <v>0</v>
      </c>
      <c r="BG414" s="165">
        <f>IF(N414="zákl. prenesená",J414,0)</f>
        <v>0</v>
      </c>
      <c r="BH414" s="165">
        <f>IF(N414="zníž. prenesená",J414,0)</f>
        <v>0</v>
      </c>
      <c r="BI414" s="165">
        <f>IF(N414="nulová",J414,0)</f>
        <v>0</v>
      </c>
      <c r="BJ414" s="13" t="s">
        <v>86</v>
      </c>
      <c r="BK414" s="165">
        <f>ROUND(I414*H414,2)</f>
        <v>0</v>
      </c>
      <c r="BL414" s="13" t="s">
        <v>248</v>
      </c>
      <c r="BM414" s="164" t="s">
        <v>1175</v>
      </c>
    </row>
    <row r="415" spans="2:65" s="1" customFormat="1" ht="24" customHeight="1">
      <c r="B415" s="152"/>
      <c r="C415" s="153" t="s">
        <v>1176</v>
      </c>
      <c r="D415" s="153" t="s">
        <v>184</v>
      </c>
      <c r="E415" s="154" t="s">
        <v>1177</v>
      </c>
      <c r="F415" s="155" t="s">
        <v>1178</v>
      </c>
      <c r="G415" s="156" t="s">
        <v>217</v>
      </c>
      <c r="H415" s="157">
        <v>1968.7280000000001</v>
      </c>
      <c r="I415" s="158"/>
      <c r="J415" s="159">
        <f>ROUND(I415*H415,2)</f>
        <v>0</v>
      </c>
      <c r="K415" s="155" t="s">
        <v>188</v>
      </c>
      <c r="L415" s="28"/>
      <c r="M415" s="160" t="s">
        <v>1</v>
      </c>
      <c r="N415" s="161" t="s">
        <v>40</v>
      </c>
      <c r="O415" s="51"/>
      <c r="P415" s="162">
        <f>O415*H415</f>
        <v>0</v>
      </c>
      <c r="Q415" s="162">
        <v>1.2E-4</v>
      </c>
      <c r="R415" s="162">
        <f>Q415*H415</f>
        <v>0.23624736000000002</v>
      </c>
      <c r="S415" s="162">
        <v>0</v>
      </c>
      <c r="T415" s="163">
        <f>S415*H415</f>
        <v>0</v>
      </c>
      <c r="AR415" s="164" t="s">
        <v>248</v>
      </c>
      <c r="AT415" s="164" t="s">
        <v>184</v>
      </c>
      <c r="AU415" s="164" t="s">
        <v>86</v>
      </c>
      <c r="AY415" s="13" t="s">
        <v>182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3" t="s">
        <v>86</v>
      </c>
      <c r="BK415" s="165">
        <f>ROUND(I415*H415,2)</f>
        <v>0</v>
      </c>
      <c r="BL415" s="13" t="s">
        <v>248</v>
      </c>
      <c r="BM415" s="164" t="s">
        <v>1179</v>
      </c>
    </row>
    <row r="416" spans="2:65" s="1" customFormat="1" ht="24" customHeight="1">
      <c r="B416" s="152"/>
      <c r="C416" s="153" t="s">
        <v>1180</v>
      </c>
      <c r="D416" s="153" t="s">
        <v>184</v>
      </c>
      <c r="E416" s="154" t="s">
        <v>1181</v>
      </c>
      <c r="F416" s="155" t="s">
        <v>1182</v>
      </c>
      <c r="G416" s="156" t="s">
        <v>217</v>
      </c>
      <c r="H416" s="157">
        <v>315.76499999999999</v>
      </c>
      <c r="I416" s="158"/>
      <c r="J416" s="159">
        <f>ROUND(I416*H416,2)</f>
        <v>0</v>
      </c>
      <c r="K416" s="155" t="s">
        <v>188</v>
      </c>
      <c r="L416" s="28"/>
      <c r="M416" s="160" t="s">
        <v>1</v>
      </c>
      <c r="N416" s="161" t="s">
        <v>40</v>
      </c>
      <c r="O416" s="51"/>
      <c r="P416" s="162">
        <f>O416*H416</f>
        <v>0</v>
      </c>
      <c r="Q416" s="162">
        <v>3.6000000000000002E-4</v>
      </c>
      <c r="R416" s="162">
        <f>Q416*H416</f>
        <v>0.1136754</v>
      </c>
      <c r="S416" s="162">
        <v>0</v>
      </c>
      <c r="T416" s="163">
        <f>S416*H416</f>
        <v>0</v>
      </c>
      <c r="AR416" s="164" t="s">
        <v>248</v>
      </c>
      <c r="AT416" s="164" t="s">
        <v>184</v>
      </c>
      <c r="AU416" s="164" t="s">
        <v>86</v>
      </c>
      <c r="AY416" s="13" t="s">
        <v>182</v>
      </c>
      <c r="BE416" s="165">
        <f>IF(N416="základná",J416,0)</f>
        <v>0</v>
      </c>
      <c r="BF416" s="165">
        <f>IF(N416="znížená",J416,0)</f>
        <v>0</v>
      </c>
      <c r="BG416" s="165">
        <f>IF(N416="zákl. prenesená",J416,0)</f>
        <v>0</v>
      </c>
      <c r="BH416" s="165">
        <f>IF(N416="zníž. prenesená",J416,0)</f>
        <v>0</v>
      </c>
      <c r="BI416" s="165">
        <f>IF(N416="nulová",J416,0)</f>
        <v>0</v>
      </c>
      <c r="BJ416" s="13" t="s">
        <v>86</v>
      </c>
      <c r="BK416" s="165">
        <f>ROUND(I416*H416,2)</f>
        <v>0</v>
      </c>
      <c r="BL416" s="13" t="s">
        <v>248</v>
      </c>
      <c r="BM416" s="164" t="s">
        <v>1183</v>
      </c>
    </row>
    <row r="417" spans="2:65" s="1" customFormat="1" ht="36" customHeight="1">
      <c r="B417" s="152"/>
      <c r="C417" s="153" t="s">
        <v>1184</v>
      </c>
      <c r="D417" s="153" t="s">
        <v>184</v>
      </c>
      <c r="E417" s="154" t="s">
        <v>1185</v>
      </c>
      <c r="F417" s="155" t="s">
        <v>1186</v>
      </c>
      <c r="G417" s="156" t="s">
        <v>217</v>
      </c>
      <c r="H417" s="157">
        <v>1652.963</v>
      </c>
      <c r="I417" s="158"/>
      <c r="J417" s="159">
        <f>ROUND(I417*H417,2)</f>
        <v>0</v>
      </c>
      <c r="K417" s="155" t="s">
        <v>188</v>
      </c>
      <c r="L417" s="28"/>
      <c r="M417" s="176" t="s">
        <v>1</v>
      </c>
      <c r="N417" s="177" t="s">
        <v>40</v>
      </c>
      <c r="O417" s="178"/>
      <c r="P417" s="179">
        <f>O417*H417</f>
        <v>0</v>
      </c>
      <c r="Q417" s="179">
        <v>2.1000000000000001E-4</v>
      </c>
      <c r="R417" s="179">
        <f>Q417*H417</f>
        <v>0.34712223000000003</v>
      </c>
      <c r="S417" s="179">
        <v>0</v>
      </c>
      <c r="T417" s="180">
        <f>S417*H417</f>
        <v>0</v>
      </c>
      <c r="AR417" s="164" t="s">
        <v>248</v>
      </c>
      <c r="AT417" s="164" t="s">
        <v>184</v>
      </c>
      <c r="AU417" s="164" t="s">
        <v>86</v>
      </c>
      <c r="AY417" s="13" t="s">
        <v>182</v>
      </c>
      <c r="BE417" s="165">
        <f>IF(N417="základná",J417,0)</f>
        <v>0</v>
      </c>
      <c r="BF417" s="165">
        <f>IF(N417="znížená",J417,0)</f>
        <v>0</v>
      </c>
      <c r="BG417" s="165">
        <f>IF(N417="zákl. prenesená",J417,0)</f>
        <v>0</v>
      </c>
      <c r="BH417" s="165">
        <f>IF(N417="zníž. prenesená",J417,0)</f>
        <v>0</v>
      </c>
      <c r="BI417" s="165">
        <f>IF(N417="nulová",J417,0)</f>
        <v>0</v>
      </c>
      <c r="BJ417" s="13" t="s">
        <v>86</v>
      </c>
      <c r="BK417" s="165">
        <f>ROUND(I417*H417,2)</f>
        <v>0</v>
      </c>
      <c r="BL417" s="13" t="s">
        <v>248</v>
      </c>
      <c r="BM417" s="164" t="s">
        <v>1187</v>
      </c>
    </row>
    <row r="418" spans="2:65" s="1" customFormat="1" ht="7.05" customHeight="1">
      <c r="B418" s="40"/>
      <c r="C418" s="41"/>
      <c r="D418" s="41"/>
      <c r="E418" s="41"/>
      <c r="F418" s="41"/>
      <c r="G418" s="41"/>
      <c r="H418" s="41"/>
      <c r="I418" s="113"/>
      <c r="J418" s="41"/>
      <c r="K418" s="41"/>
      <c r="L418" s="28"/>
    </row>
  </sheetData>
  <autoFilter ref="C146:K417" xr:uid="{00000000-0009-0000-0000-000001000000}"/>
  <mergeCells count="15">
    <mergeCell ref="E133:H133"/>
    <mergeCell ref="E137:H137"/>
    <mergeCell ref="E135:H135"/>
    <mergeCell ref="E139:H13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5"/>
  <sheetViews>
    <sheetView showGridLines="0" topLeftCell="A240" workbookViewId="0">
      <selection activeCell="J16" sqref="J16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95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50" t="s">
        <v>135</v>
      </c>
      <c r="F9" s="213"/>
      <c r="G9" s="213"/>
      <c r="H9" s="213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2" t="s">
        <v>137</v>
      </c>
      <c r="F11" s="253"/>
      <c r="G11" s="253"/>
      <c r="H11" s="253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3" t="s">
        <v>1188</v>
      </c>
      <c r="F13" s="253"/>
      <c r="G13" s="253"/>
      <c r="H13" s="25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44322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4" t="str">
        <f>'Rekapitulácia stavby'!E14</f>
        <v>Vyplň údaj</v>
      </c>
      <c r="F22" s="226"/>
      <c r="G22" s="226"/>
      <c r="H22" s="226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0" t="s">
        <v>1</v>
      </c>
      <c r="F31" s="230"/>
      <c r="G31" s="230"/>
      <c r="H31" s="230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ROUND(J135,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ROUND((SUM(BE135:BE344)),  2)</f>
        <v>0</v>
      </c>
      <c r="I37" s="101">
        <v>0.2</v>
      </c>
      <c r="J37" s="100">
        <f>ROUND(((SUM(BE135:BE344))*I37),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ROUND((SUM(BF135:BF344)),  2)</f>
        <v>0</v>
      </c>
      <c r="I38" s="101">
        <v>0.2</v>
      </c>
      <c r="J38" s="100">
        <f>ROUND(((SUM(BF135:BF344))*I38),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ROUND((SUM(BG135:BG344)),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ROUND((SUM(BH135:BH344)),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ROUND((SUM(BI135:BI344)),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50" t="s">
        <v>135</v>
      </c>
      <c r="F87" s="213"/>
      <c r="G87" s="213"/>
      <c r="H87" s="213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2" t="s">
        <v>137</v>
      </c>
      <c r="F89" s="253"/>
      <c r="G89" s="253"/>
      <c r="H89" s="253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3" t="str">
        <f>E13</f>
        <v>01.02 - ELI</v>
      </c>
      <c r="F91" s="253"/>
      <c r="G91" s="253"/>
      <c r="H91" s="253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44322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J135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1189</v>
      </c>
      <c r="E101" s="121"/>
      <c r="F101" s="121"/>
      <c r="G101" s="121"/>
      <c r="H101" s="121"/>
      <c r="I101" s="122"/>
      <c r="J101" s="123">
        <f>J136</f>
        <v>0</v>
      </c>
      <c r="L101" s="119"/>
    </row>
    <row r="102" spans="2:47" s="9" customFormat="1" ht="19.95" customHeight="1">
      <c r="B102" s="124"/>
      <c r="D102" s="125" t="s">
        <v>1190</v>
      </c>
      <c r="E102" s="126"/>
      <c r="F102" s="126"/>
      <c r="G102" s="126"/>
      <c r="H102" s="126"/>
      <c r="I102" s="127"/>
      <c r="J102" s="128">
        <f>J137</f>
        <v>0</v>
      </c>
      <c r="L102" s="124"/>
    </row>
    <row r="103" spans="2:47" s="9" customFormat="1" ht="19.95" customHeight="1">
      <c r="B103" s="124"/>
      <c r="D103" s="125" t="s">
        <v>1191</v>
      </c>
      <c r="E103" s="126"/>
      <c r="F103" s="126"/>
      <c r="G103" s="126"/>
      <c r="H103" s="126"/>
      <c r="I103" s="127"/>
      <c r="J103" s="128">
        <f>J230</f>
        <v>0</v>
      </c>
      <c r="L103" s="124"/>
    </row>
    <row r="104" spans="2:47" s="9" customFormat="1" ht="14.85" customHeight="1">
      <c r="B104" s="124"/>
      <c r="D104" s="125" t="s">
        <v>1192</v>
      </c>
      <c r="E104" s="126"/>
      <c r="F104" s="126"/>
      <c r="G104" s="126"/>
      <c r="H104" s="126"/>
      <c r="I104" s="127"/>
      <c r="J104" s="128">
        <f>J231</f>
        <v>0</v>
      </c>
      <c r="L104" s="124"/>
    </row>
    <row r="105" spans="2:47" s="9" customFormat="1" ht="14.85" customHeight="1">
      <c r="B105" s="124"/>
      <c r="D105" s="125" t="s">
        <v>1193</v>
      </c>
      <c r="E105" s="126"/>
      <c r="F105" s="126"/>
      <c r="G105" s="126"/>
      <c r="H105" s="126"/>
      <c r="I105" s="127"/>
      <c r="J105" s="128">
        <f>J249</f>
        <v>0</v>
      </c>
      <c r="L105" s="124"/>
    </row>
    <row r="106" spans="2:47" s="9" customFormat="1" ht="14.85" customHeight="1">
      <c r="B106" s="124"/>
      <c r="D106" s="125" t="s">
        <v>1194</v>
      </c>
      <c r="E106" s="126"/>
      <c r="F106" s="126"/>
      <c r="G106" s="126"/>
      <c r="H106" s="126"/>
      <c r="I106" s="127"/>
      <c r="J106" s="128">
        <f>J270</f>
        <v>0</v>
      </c>
      <c r="L106" s="124"/>
    </row>
    <row r="107" spans="2:47" s="9" customFormat="1" ht="14.85" customHeight="1">
      <c r="B107" s="124"/>
      <c r="D107" s="125" t="s">
        <v>1195</v>
      </c>
      <c r="E107" s="126"/>
      <c r="F107" s="126"/>
      <c r="G107" s="126"/>
      <c r="H107" s="126"/>
      <c r="I107" s="127"/>
      <c r="J107" s="128">
        <f>J279</f>
        <v>0</v>
      </c>
      <c r="L107" s="124"/>
    </row>
    <row r="108" spans="2:47" s="9" customFormat="1" ht="14.85" customHeight="1">
      <c r="B108" s="124"/>
      <c r="D108" s="125" t="s">
        <v>1196</v>
      </c>
      <c r="E108" s="126"/>
      <c r="F108" s="126"/>
      <c r="G108" s="126"/>
      <c r="H108" s="126"/>
      <c r="I108" s="127"/>
      <c r="J108" s="128">
        <f>J289</f>
        <v>0</v>
      </c>
      <c r="L108" s="124"/>
    </row>
    <row r="109" spans="2:47" s="9" customFormat="1" ht="14.85" customHeight="1">
      <c r="B109" s="124"/>
      <c r="D109" s="125" t="s">
        <v>1197</v>
      </c>
      <c r="E109" s="126"/>
      <c r="F109" s="126"/>
      <c r="G109" s="126"/>
      <c r="H109" s="126"/>
      <c r="I109" s="127"/>
      <c r="J109" s="128">
        <f>J308</f>
        <v>0</v>
      </c>
      <c r="L109" s="124"/>
    </row>
    <row r="110" spans="2:47" s="9" customFormat="1" ht="14.85" customHeight="1">
      <c r="B110" s="124"/>
      <c r="D110" s="125" t="s">
        <v>1198</v>
      </c>
      <c r="E110" s="126"/>
      <c r="F110" s="126"/>
      <c r="G110" s="126"/>
      <c r="H110" s="126"/>
      <c r="I110" s="127"/>
      <c r="J110" s="128">
        <f>J325</f>
        <v>0</v>
      </c>
      <c r="L110" s="124"/>
    </row>
    <row r="111" spans="2:47" s="9" customFormat="1" ht="19.95" customHeight="1">
      <c r="B111" s="124"/>
      <c r="D111" s="125" t="s">
        <v>1199</v>
      </c>
      <c r="E111" s="126"/>
      <c r="F111" s="126"/>
      <c r="G111" s="126"/>
      <c r="H111" s="126"/>
      <c r="I111" s="127"/>
      <c r="J111" s="128">
        <f>J334</f>
        <v>0</v>
      </c>
      <c r="L111" s="124"/>
    </row>
    <row r="112" spans="2:47" s="1" customFormat="1" ht="21.75" customHeight="1">
      <c r="B112" s="28"/>
      <c r="I112" s="93"/>
      <c r="L112" s="28"/>
    </row>
    <row r="113" spans="2:12" s="1" customFormat="1" ht="7.05" customHeight="1">
      <c r="B113" s="40"/>
      <c r="C113" s="41"/>
      <c r="D113" s="41"/>
      <c r="E113" s="41"/>
      <c r="F113" s="41"/>
      <c r="G113" s="41"/>
      <c r="H113" s="41"/>
      <c r="I113" s="113"/>
      <c r="J113" s="41"/>
      <c r="K113" s="41"/>
      <c r="L113" s="28"/>
    </row>
    <row r="117" spans="2:12" s="1" customFormat="1" ht="7.05" customHeight="1">
      <c r="B117" s="42"/>
      <c r="C117" s="43"/>
      <c r="D117" s="43"/>
      <c r="E117" s="43"/>
      <c r="F117" s="43"/>
      <c r="G117" s="43"/>
      <c r="H117" s="43"/>
      <c r="I117" s="114"/>
      <c r="J117" s="43"/>
      <c r="K117" s="43"/>
      <c r="L117" s="28"/>
    </row>
    <row r="118" spans="2:12" s="1" customFormat="1" ht="25.05" customHeight="1">
      <c r="B118" s="28"/>
      <c r="C118" s="17" t="s">
        <v>168</v>
      </c>
      <c r="I118" s="93"/>
      <c r="L118" s="28"/>
    </row>
    <row r="119" spans="2:12" s="1" customFormat="1" ht="7.05" customHeight="1">
      <c r="B119" s="28"/>
      <c r="I119" s="93"/>
      <c r="L119" s="28"/>
    </row>
    <row r="120" spans="2:12" s="1" customFormat="1" ht="12" customHeight="1">
      <c r="B120" s="28"/>
      <c r="C120" s="23" t="s">
        <v>15</v>
      </c>
      <c r="I120" s="93"/>
      <c r="L120" s="28"/>
    </row>
    <row r="121" spans="2:12" s="1" customFormat="1" ht="16.5" customHeight="1">
      <c r="B121" s="28"/>
      <c r="E121" s="250" t="str">
        <f>E7</f>
        <v>ZARIADENIE OPATROVATEĽSKEJ SLUŽBY A DENNÝ STACIONÁR V OBJEKTE SÚP. Č. 2845</v>
      </c>
      <c r="F121" s="251"/>
      <c r="G121" s="251"/>
      <c r="H121" s="251"/>
      <c r="I121" s="93"/>
      <c r="L121" s="28"/>
    </row>
    <row r="122" spans="2:12" ht="12" customHeight="1">
      <c r="B122" s="16"/>
      <c r="C122" s="23" t="s">
        <v>134</v>
      </c>
      <c r="L122" s="16"/>
    </row>
    <row r="123" spans="2:12" ht="25.5" customHeight="1">
      <c r="B123" s="16"/>
      <c r="E123" s="250" t="s">
        <v>135</v>
      </c>
      <c r="F123" s="213"/>
      <c r="G123" s="213"/>
      <c r="H123" s="213"/>
      <c r="L123" s="16"/>
    </row>
    <row r="124" spans="2:12" ht="12" customHeight="1">
      <c r="B124" s="16"/>
      <c r="C124" s="23" t="s">
        <v>136</v>
      </c>
      <c r="L124" s="16"/>
    </row>
    <row r="125" spans="2:12" s="1" customFormat="1" ht="16.5" customHeight="1">
      <c r="B125" s="28"/>
      <c r="E125" s="252" t="s">
        <v>137</v>
      </c>
      <c r="F125" s="253"/>
      <c r="G125" s="253"/>
      <c r="H125" s="253"/>
      <c r="I125" s="93"/>
      <c r="L125" s="28"/>
    </row>
    <row r="126" spans="2:12" s="1" customFormat="1" ht="12" customHeight="1">
      <c r="B126" s="28"/>
      <c r="C126" s="23" t="s">
        <v>138</v>
      </c>
      <c r="I126" s="93"/>
      <c r="L126" s="28"/>
    </row>
    <row r="127" spans="2:12" s="1" customFormat="1" ht="16.5" customHeight="1">
      <c r="B127" s="28"/>
      <c r="E127" s="223" t="str">
        <f>E13</f>
        <v>01.02 - ELI</v>
      </c>
      <c r="F127" s="253"/>
      <c r="G127" s="253"/>
      <c r="H127" s="253"/>
      <c r="I127" s="93"/>
      <c r="L127" s="28"/>
    </row>
    <row r="128" spans="2:12" s="1" customFormat="1" ht="7.05" customHeight="1">
      <c r="B128" s="28"/>
      <c r="I128" s="93"/>
      <c r="L128" s="28"/>
    </row>
    <row r="129" spans="2:65" s="1" customFormat="1" ht="12" customHeight="1">
      <c r="B129" s="28"/>
      <c r="C129" s="23" t="s">
        <v>19</v>
      </c>
      <c r="F129" s="21" t="str">
        <f>F16</f>
        <v>parc. č. C KN 5066/204, k.ú. Snina</v>
      </c>
      <c r="I129" s="94" t="s">
        <v>21</v>
      </c>
      <c r="J129" s="48">
        <f>IF(J16="","",J16)</f>
        <v>44322</v>
      </c>
      <c r="L129" s="28"/>
    </row>
    <row r="130" spans="2:65" s="1" customFormat="1" ht="7.05" customHeight="1">
      <c r="B130" s="28"/>
      <c r="I130" s="93"/>
      <c r="L130" s="28"/>
    </row>
    <row r="131" spans="2:65" s="1" customFormat="1" ht="15.3" customHeight="1">
      <c r="B131" s="28"/>
      <c r="C131" s="23" t="s">
        <v>22</v>
      </c>
      <c r="F131" s="21" t="str">
        <f>E19</f>
        <v>Mesto Snina</v>
      </c>
      <c r="I131" s="94" t="s">
        <v>28</v>
      </c>
      <c r="J131" s="26" t="str">
        <f>E25</f>
        <v>Ing. Róbert Šmajda</v>
      </c>
      <c r="L131" s="28"/>
    </row>
    <row r="132" spans="2:65" s="1" customFormat="1" ht="15.3" customHeight="1">
      <c r="B132" s="28"/>
      <c r="C132" s="23" t="s">
        <v>26</v>
      </c>
      <c r="F132" s="21" t="str">
        <f>IF(E22="","",E22)</f>
        <v>Vyplň údaj</v>
      </c>
      <c r="I132" s="94" t="s">
        <v>31</v>
      </c>
      <c r="J132" s="26" t="str">
        <f>E28</f>
        <v>Martin Kofira - KM</v>
      </c>
      <c r="L132" s="28"/>
    </row>
    <row r="133" spans="2:65" s="1" customFormat="1" ht="10.35" customHeight="1">
      <c r="B133" s="28"/>
      <c r="I133" s="93"/>
      <c r="L133" s="28"/>
    </row>
    <row r="134" spans="2:65" s="10" customFormat="1" ht="29.25" customHeight="1">
      <c r="B134" s="129"/>
      <c r="C134" s="130" t="s">
        <v>169</v>
      </c>
      <c r="D134" s="131" t="s">
        <v>59</v>
      </c>
      <c r="E134" s="131" t="s">
        <v>55</v>
      </c>
      <c r="F134" s="131" t="s">
        <v>56</v>
      </c>
      <c r="G134" s="131" t="s">
        <v>170</v>
      </c>
      <c r="H134" s="131" t="s">
        <v>171</v>
      </c>
      <c r="I134" s="132" t="s">
        <v>172</v>
      </c>
      <c r="J134" s="133" t="s">
        <v>142</v>
      </c>
      <c r="K134" s="134" t="s">
        <v>173</v>
      </c>
      <c r="L134" s="129"/>
      <c r="M134" s="55" t="s">
        <v>1</v>
      </c>
      <c r="N134" s="56" t="s">
        <v>38</v>
      </c>
      <c r="O134" s="56" t="s">
        <v>174</v>
      </c>
      <c r="P134" s="56" t="s">
        <v>175</v>
      </c>
      <c r="Q134" s="56" t="s">
        <v>176</v>
      </c>
      <c r="R134" s="56" t="s">
        <v>177</v>
      </c>
      <c r="S134" s="56" t="s">
        <v>178</v>
      </c>
      <c r="T134" s="57" t="s">
        <v>179</v>
      </c>
    </row>
    <row r="135" spans="2:65" s="1" customFormat="1" ht="22.95" customHeight="1">
      <c r="B135" s="28"/>
      <c r="C135" s="60" t="s">
        <v>143</v>
      </c>
      <c r="I135" s="93"/>
      <c r="J135" s="135">
        <f>BK135</f>
        <v>0</v>
      </c>
      <c r="L135" s="28"/>
      <c r="M135" s="58"/>
      <c r="N135" s="49"/>
      <c r="O135" s="49"/>
      <c r="P135" s="136">
        <f>P136</f>
        <v>0</v>
      </c>
      <c r="Q135" s="49"/>
      <c r="R135" s="136">
        <f>R136</f>
        <v>0</v>
      </c>
      <c r="S135" s="49"/>
      <c r="T135" s="137">
        <f>T136</f>
        <v>0</v>
      </c>
      <c r="AT135" s="13" t="s">
        <v>73</v>
      </c>
      <c r="AU135" s="13" t="s">
        <v>144</v>
      </c>
      <c r="BK135" s="138">
        <f>BK136</f>
        <v>0</v>
      </c>
    </row>
    <row r="136" spans="2:65" s="11" customFormat="1" ht="25.95" customHeight="1">
      <c r="B136" s="139"/>
      <c r="D136" s="140" t="s">
        <v>73</v>
      </c>
      <c r="E136" s="141" t="s">
        <v>280</v>
      </c>
      <c r="F136" s="141" t="s">
        <v>1200</v>
      </c>
      <c r="I136" s="142"/>
      <c r="J136" s="143">
        <f>BK136</f>
        <v>0</v>
      </c>
      <c r="L136" s="139"/>
      <c r="M136" s="144"/>
      <c r="N136" s="145"/>
      <c r="O136" s="145"/>
      <c r="P136" s="146">
        <f>P137+P230+P334</f>
        <v>0</v>
      </c>
      <c r="Q136" s="145"/>
      <c r="R136" s="146">
        <f>R137+R230+R334</f>
        <v>0</v>
      </c>
      <c r="S136" s="145"/>
      <c r="T136" s="147">
        <f>T137+T230+T334</f>
        <v>0</v>
      </c>
      <c r="AR136" s="140" t="s">
        <v>91</v>
      </c>
      <c r="AT136" s="148" t="s">
        <v>73</v>
      </c>
      <c r="AU136" s="148" t="s">
        <v>74</v>
      </c>
      <c r="AY136" s="140" t="s">
        <v>182</v>
      </c>
      <c r="BK136" s="149">
        <f>BK137+BK230+BK334</f>
        <v>0</v>
      </c>
    </row>
    <row r="137" spans="2:65" s="11" customFormat="1" ht="22.95" customHeight="1">
      <c r="B137" s="139"/>
      <c r="D137" s="140" t="s">
        <v>73</v>
      </c>
      <c r="E137" s="150" t="s">
        <v>1201</v>
      </c>
      <c r="F137" s="150" t="s">
        <v>1202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SUM(P138:P229)</f>
        <v>0</v>
      </c>
      <c r="Q137" s="145"/>
      <c r="R137" s="146">
        <f>SUM(R138:R229)</f>
        <v>0</v>
      </c>
      <c r="S137" s="145"/>
      <c r="T137" s="147">
        <f>SUM(T138:T229)</f>
        <v>0</v>
      </c>
      <c r="AR137" s="140" t="s">
        <v>91</v>
      </c>
      <c r="AT137" s="148" t="s">
        <v>73</v>
      </c>
      <c r="AU137" s="148" t="s">
        <v>81</v>
      </c>
      <c r="AY137" s="140" t="s">
        <v>182</v>
      </c>
      <c r="BK137" s="149">
        <f>SUM(BK138:BK229)</f>
        <v>0</v>
      </c>
    </row>
    <row r="138" spans="2:65" s="1" customFormat="1" ht="24" customHeight="1">
      <c r="B138" s="152"/>
      <c r="C138" s="153" t="s">
        <v>81</v>
      </c>
      <c r="D138" s="153" t="s">
        <v>184</v>
      </c>
      <c r="E138" s="154" t="s">
        <v>1203</v>
      </c>
      <c r="F138" s="155" t="s">
        <v>1204</v>
      </c>
      <c r="G138" s="156" t="s">
        <v>280</v>
      </c>
      <c r="H138" s="157">
        <v>45</v>
      </c>
      <c r="I138" s="158"/>
      <c r="J138" s="159">
        <f t="shared" ref="J138:J169" si="0"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ref="P138:P169" si="1">O138*H138</f>
        <v>0</v>
      </c>
      <c r="Q138" s="162">
        <v>0</v>
      </c>
      <c r="R138" s="162">
        <f t="shared" ref="R138:R169" si="2">Q138*H138</f>
        <v>0</v>
      </c>
      <c r="S138" s="162">
        <v>0</v>
      </c>
      <c r="T138" s="163">
        <f t="shared" ref="T138:T169" si="3">S138*H138</f>
        <v>0</v>
      </c>
      <c r="AR138" s="164" t="s">
        <v>445</v>
      </c>
      <c r="AT138" s="164" t="s">
        <v>184</v>
      </c>
      <c r="AU138" s="164" t="s">
        <v>86</v>
      </c>
      <c r="AY138" s="13" t="s">
        <v>182</v>
      </c>
      <c r="BE138" s="165">
        <f t="shared" ref="BE138:BE169" si="4">IF(N138="základná",J138,0)</f>
        <v>0</v>
      </c>
      <c r="BF138" s="165">
        <f t="shared" ref="BF138:BF169" si="5">IF(N138="znížená",J138,0)</f>
        <v>0</v>
      </c>
      <c r="BG138" s="165">
        <f t="shared" ref="BG138:BG169" si="6">IF(N138="zákl. prenesená",J138,0)</f>
        <v>0</v>
      </c>
      <c r="BH138" s="165">
        <f t="shared" ref="BH138:BH169" si="7">IF(N138="zníž. prenesená",J138,0)</f>
        <v>0</v>
      </c>
      <c r="BI138" s="165">
        <f t="shared" ref="BI138:BI169" si="8">IF(N138="nulová",J138,0)</f>
        <v>0</v>
      </c>
      <c r="BJ138" s="13" t="s">
        <v>86</v>
      </c>
      <c r="BK138" s="165">
        <f t="shared" ref="BK138:BK169" si="9">ROUND(I138*H138,2)</f>
        <v>0</v>
      </c>
      <c r="BL138" s="13" t="s">
        <v>445</v>
      </c>
      <c r="BM138" s="164" t="s">
        <v>331</v>
      </c>
    </row>
    <row r="139" spans="2:65" s="1" customFormat="1" ht="24" customHeight="1">
      <c r="B139" s="152"/>
      <c r="C139" s="153" t="s">
        <v>86</v>
      </c>
      <c r="D139" s="153" t="s">
        <v>184</v>
      </c>
      <c r="E139" s="154" t="s">
        <v>1205</v>
      </c>
      <c r="F139" s="155" t="s">
        <v>1206</v>
      </c>
      <c r="G139" s="156" t="s">
        <v>280</v>
      </c>
      <c r="H139" s="157">
        <v>21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445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445</v>
      </c>
      <c r="BM139" s="164" t="s">
        <v>339</v>
      </c>
    </row>
    <row r="140" spans="2:65" s="1" customFormat="1" ht="16.5" customHeight="1">
      <c r="B140" s="152"/>
      <c r="C140" s="153" t="s">
        <v>91</v>
      </c>
      <c r="D140" s="153" t="s">
        <v>184</v>
      </c>
      <c r="E140" s="154" t="s">
        <v>1207</v>
      </c>
      <c r="F140" s="155" t="s">
        <v>1208</v>
      </c>
      <c r="G140" s="156" t="s">
        <v>1209</v>
      </c>
      <c r="H140" s="157">
        <v>197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445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445</v>
      </c>
      <c r="BM140" s="164" t="s">
        <v>347</v>
      </c>
    </row>
    <row r="141" spans="2:65" s="1" customFormat="1" ht="24" customHeight="1">
      <c r="B141" s="152"/>
      <c r="C141" s="153" t="s">
        <v>189</v>
      </c>
      <c r="D141" s="153" t="s">
        <v>184</v>
      </c>
      <c r="E141" s="154" t="s">
        <v>1210</v>
      </c>
      <c r="F141" s="155" t="s">
        <v>1211</v>
      </c>
      <c r="G141" s="156" t="s">
        <v>1209</v>
      </c>
      <c r="H141" s="157">
        <v>25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445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445</v>
      </c>
      <c r="BM141" s="164" t="s">
        <v>355</v>
      </c>
    </row>
    <row r="142" spans="2:65" s="1" customFormat="1" ht="24" customHeight="1">
      <c r="B142" s="152"/>
      <c r="C142" s="153" t="s">
        <v>201</v>
      </c>
      <c r="D142" s="153" t="s">
        <v>184</v>
      </c>
      <c r="E142" s="154" t="s">
        <v>1212</v>
      </c>
      <c r="F142" s="155" t="s">
        <v>1213</v>
      </c>
      <c r="G142" s="156" t="s">
        <v>1209</v>
      </c>
      <c r="H142" s="157">
        <v>95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445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445</v>
      </c>
      <c r="BM142" s="164" t="s">
        <v>363</v>
      </c>
    </row>
    <row r="143" spans="2:65" s="1" customFormat="1" ht="24" customHeight="1">
      <c r="B143" s="152"/>
      <c r="C143" s="153" t="s">
        <v>206</v>
      </c>
      <c r="D143" s="153" t="s">
        <v>184</v>
      </c>
      <c r="E143" s="154" t="s">
        <v>1214</v>
      </c>
      <c r="F143" s="155" t="s">
        <v>1215</v>
      </c>
      <c r="G143" s="156" t="s">
        <v>1209</v>
      </c>
      <c r="H143" s="157">
        <v>27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445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445</v>
      </c>
      <c r="BM143" s="164" t="s">
        <v>371</v>
      </c>
    </row>
    <row r="144" spans="2:65" s="1" customFormat="1" ht="24" customHeight="1">
      <c r="B144" s="152"/>
      <c r="C144" s="153" t="s">
        <v>210</v>
      </c>
      <c r="D144" s="153" t="s">
        <v>184</v>
      </c>
      <c r="E144" s="154" t="s">
        <v>1216</v>
      </c>
      <c r="F144" s="155" t="s">
        <v>1217</v>
      </c>
      <c r="G144" s="156" t="s">
        <v>1209</v>
      </c>
      <c r="H144" s="157">
        <v>19</v>
      </c>
      <c r="I144" s="158"/>
      <c r="J144" s="159">
        <f t="shared" si="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445</v>
      </c>
      <c r="AT144" s="164" t="s">
        <v>184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445</v>
      </c>
      <c r="BM144" s="164" t="s">
        <v>379</v>
      </c>
    </row>
    <row r="145" spans="2:65" s="1" customFormat="1" ht="24" customHeight="1">
      <c r="B145" s="152"/>
      <c r="C145" s="153" t="s">
        <v>214</v>
      </c>
      <c r="D145" s="153" t="s">
        <v>184</v>
      </c>
      <c r="E145" s="154" t="s">
        <v>1218</v>
      </c>
      <c r="F145" s="155" t="s">
        <v>1219</v>
      </c>
      <c r="G145" s="156" t="s">
        <v>1209</v>
      </c>
      <c r="H145" s="157">
        <v>28</v>
      </c>
      <c r="I145" s="158"/>
      <c r="J145" s="159">
        <f t="shared" si="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445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445</v>
      </c>
      <c r="BM145" s="164" t="s">
        <v>387</v>
      </c>
    </row>
    <row r="146" spans="2:65" s="1" customFormat="1" ht="24" customHeight="1">
      <c r="B146" s="152"/>
      <c r="C146" s="153" t="s">
        <v>219</v>
      </c>
      <c r="D146" s="153" t="s">
        <v>184</v>
      </c>
      <c r="E146" s="154" t="s">
        <v>1220</v>
      </c>
      <c r="F146" s="155" t="s">
        <v>1221</v>
      </c>
      <c r="G146" s="156" t="s">
        <v>1209</v>
      </c>
      <c r="H146" s="157">
        <v>3</v>
      </c>
      <c r="I146" s="158"/>
      <c r="J146" s="159">
        <f t="shared" si="0"/>
        <v>0</v>
      </c>
      <c r="K146" s="155" t="s">
        <v>1</v>
      </c>
      <c r="L146" s="28"/>
      <c r="M146" s="160" t="s">
        <v>1</v>
      </c>
      <c r="N146" s="161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445</v>
      </c>
      <c r="AT146" s="164" t="s">
        <v>184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445</v>
      </c>
      <c r="BM146" s="164" t="s">
        <v>396</v>
      </c>
    </row>
    <row r="147" spans="2:65" s="1" customFormat="1" ht="24" customHeight="1">
      <c r="B147" s="152"/>
      <c r="C147" s="153" t="s">
        <v>223</v>
      </c>
      <c r="D147" s="153" t="s">
        <v>184</v>
      </c>
      <c r="E147" s="154" t="s">
        <v>1222</v>
      </c>
      <c r="F147" s="155" t="s">
        <v>1223</v>
      </c>
      <c r="G147" s="156" t="s">
        <v>1209</v>
      </c>
      <c r="H147" s="157">
        <v>3</v>
      </c>
      <c r="I147" s="158"/>
      <c r="J147" s="159">
        <f t="shared" si="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445</v>
      </c>
      <c r="AT147" s="164" t="s">
        <v>184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445</v>
      </c>
      <c r="BM147" s="164" t="s">
        <v>405</v>
      </c>
    </row>
    <row r="148" spans="2:65" s="1" customFormat="1" ht="24" customHeight="1">
      <c r="B148" s="152"/>
      <c r="C148" s="153" t="s">
        <v>227</v>
      </c>
      <c r="D148" s="153" t="s">
        <v>184</v>
      </c>
      <c r="E148" s="154" t="s">
        <v>1224</v>
      </c>
      <c r="F148" s="155" t="s">
        <v>1225</v>
      </c>
      <c r="G148" s="156" t="s">
        <v>1209</v>
      </c>
      <c r="H148" s="157">
        <v>5</v>
      </c>
      <c r="I148" s="158"/>
      <c r="J148" s="159">
        <f t="shared" si="0"/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445</v>
      </c>
      <c r="AT148" s="164" t="s">
        <v>184</v>
      </c>
      <c r="AU148" s="164" t="s">
        <v>86</v>
      </c>
      <c r="AY148" s="13" t="s">
        <v>182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445</v>
      </c>
      <c r="BM148" s="164" t="s">
        <v>413</v>
      </c>
    </row>
    <row r="149" spans="2:65" s="1" customFormat="1" ht="24" customHeight="1">
      <c r="B149" s="152"/>
      <c r="C149" s="153" t="s">
        <v>231</v>
      </c>
      <c r="D149" s="153" t="s">
        <v>184</v>
      </c>
      <c r="E149" s="154" t="s">
        <v>1226</v>
      </c>
      <c r="F149" s="155" t="s">
        <v>1227</v>
      </c>
      <c r="G149" s="156" t="s">
        <v>1209</v>
      </c>
      <c r="H149" s="157">
        <v>97</v>
      </c>
      <c r="I149" s="158"/>
      <c r="J149" s="159">
        <f t="shared" si="0"/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445</v>
      </c>
      <c r="AT149" s="164" t="s">
        <v>184</v>
      </c>
      <c r="AU149" s="164" t="s">
        <v>86</v>
      </c>
      <c r="AY149" s="13" t="s">
        <v>182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445</v>
      </c>
      <c r="BM149" s="164" t="s">
        <v>421</v>
      </c>
    </row>
    <row r="150" spans="2:65" s="1" customFormat="1" ht="24" customHeight="1">
      <c r="B150" s="152"/>
      <c r="C150" s="153" t="s">
        <v>235</v>
      </c>
      <c r="D150" s="153" t="s">
        <v>184</v>
      </c>
      <c r="E150" s="154" t="s">
        <v>1228</v>
      </c>
      <c r="F150" s="155" t="s">
        <v>1229</v>
      </c>
      <c r="G150" s="156" t="s">
        <v>1209</v>
      </c>
      <c r="H150" s="157">
        <v>6</v>
      </c>
      <c r="I150" s="158"/>
      <c r="J150" s="159">
        <f t="shared" si="0"/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445</v>
      </c>
      <c r="AT150" s="164" t="s">
        <v>184</v>
      </c>
      <c r="AU150" s="164" t="s">
        <v>86</v>
      </c>
      <c r="AY150" s="13" t="s">
        <v>182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445</v>
      </c>
      <c r="BM150" s="164" t="s">
        <v>429</v>
      </c>
    </row>
    <row r="151" spans="2:65" s="1" customFormat="1" ht="24" customHeight="1">
      <c r="B151" s="152"/>
      <c r="C151" s="153" t="s">
        <v>239</v>
      </c>
      <c r="D151" s="153" t="s">
        <v>184</v>
      </c>
      <c r="E151" s="154" t="s">
        <v>1230</v>
      </c>
      <c r="F151" s="155" t="s">
        <v>1231</v>
      </c>
      <c r="G151" s="156" t="s">
        <v>1209</v>
      </c>
      <c r="H151" s="157">
        <v>1</v>
      </c>
      <c r="I151" s="158"/>
      <c r="J151" s="159">
        <f t="shared" si="0"/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445</v>
      </c>
      <c r="AT151" s="164" t="s">
        <v>184</v>
      </c>
      <c r="AU151" s="164" t="s">
        <v>86</v>
      </c>
      <c r="AY151" s="13" t="s">
        <v>182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445</v>
      </c>
      <c r="BM151" s="164" t="s">
        <v>437</v>
      </c>
    </row>
    <row r="152" spans="2:65" s="1" customFormat="1" ht="16.5" customHeight="1">
      <c r="B152" s="152"/>
      <c r="C152" s="153" t="s">
        <v>243</v>
      </c>
      <c r="D152" s="153" t="s">
        <v>184</v>
      </c>
      <c r="E152" s="154" t="s">
        <v>1232</v>
      </c>
      <c r="F152" s="155" t="s">
        <v>1233</v>
      </c>
      <c r="G152" s="156" t="s">
        <v>1209</v>
      </c>
      <c r="H152" s="157">
        <v>1</v>
      </c>
      <c r="I152" s="158"/>
      <c r="J152" s="159">
        <f t="shared" si="0"/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445</v>
      </c>
      <c r="AT152" s="164" t="s">
        <v>184</v>
      </c>
      <c r="AU152" s="164" t="s">
        <v>86</v>
      </c>
      <c r="AY152" s="13" t="s">
        <v>182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445</v>
      </c>
      <c r="BM152" s="164" t="s">
        <v>445</v>
      </c>
    </row>
    <row r="153" spans="2:65" s="1" customFormat="1" ht="16.5" customHeight="1">
      <c r="B153" s="152"/>
      <c r="C153" s="153" t="s">
        <v>248</v>
      </c>
      <c r="D153" s="153" t="s">
        <v>184</v>
      </c>
      <c r="E153" s="154" t="s">
        <v>1234</v>
      </c>
      <c r="F153" s="155" t="s">
        <v>1235</v>
      </c>
      <c r="G153" s="156" t="s">
        <v>1209</v>
      </c>
      <c r="H153" s="157">
        <v>1</v>
      </c>
      <c r="I153" s="158"/>
      <c r="J153" s="159">
        <f t="shared" si="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445</v>
      </c>
      <c r="AT153" s="164" t="s">
        <v>184</v>
      </c>
      <c r="AU153" s="164" t="s">
        <v>86</v>
      </c>
      <c r="AY153" s="13" t="s">
        <v>182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445</v>
      </c>
      <c r="BM153" s="164" t="s">
        <v>453</v>
      </c>
    </row>
    <row r="154" spans="2:65" s="1" customFormat="1" ht="16.5" customHeight="1">
      <c r="B154" s="152"/>
      <c r="C154" s="153" t="s">
        <v>252</v>
      </c>
      <c r="D154" s="153" t="s">
        <v>184</v>
      </c>
      <c r="E154" s="154" t="s">
        <v>1236</v>
      </c>
      <c r="F154" s="155" t="s">
        <v>1237</v>
      </c>
      <c r="G154" s="156" t="s">
        <v>1209</v>
      </c>
      <c r="H154" s="157">
        <v>45</v>
      </c>
      <c r="I154" s="158"/>
      <c r="J154" s="159">
        <f t="shared" si="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445</v>
      </c>
      <c r="AT154" s="164" t="s">
        <v>184</v>
      </c>
      <c r="AU154" s="164" t="s">
        <v>86</v>
      </c>
      <c r="AY154" s="13" t="s">
        <v>182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445</v>
      </c>
      <c r="BM154" s="164" t="s">
        <v>461</v>
      </c>
    </row>
    <row r="155" spans="2:65" s="1" customFormat="1" ht="24" customHeight="1">
      <c r="B155" s="152"/>
      <c r="C155" s="153" t="s">
        <v>256</v>
      </c>
      <c r="D155" s="153" t="s">
        <v>184</v>
      </c>
      <c r="E155" s="154" t="s">
        <v>1238</v>
      </c>
      <c r="F155" s="155" t="s">
        <v>1239</v>
      </c>
      <c r="G155" s="156" t="s">
        <v>1209</v>
      </c>
      <c r="H155" s="157">
        <v>4</v>
      </c>
      <c r="I155" s="158"/>
      <c r="J155" s="159">
        <f t="shared" si="0"/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AR155" s="164" t="s">
        <v>445</v>
      </c>
      <c r="AT155" s="164" t="s">
        <v>184</v>
      </c>
      <c r="AU155" s="164" t="s">
        <v>86</v>
      </c>
      <c r="AY155" s="13" t="s">
        <v>182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3" t="s">
        <v>86</v>
      </c>
      <c r="BK155" s="165">
        <f t="shared" si="9"/>
        <v>0</v>
      </c>
      <c r="BL155" s="13" t="s">
        <v>445</v>
      </c>
      <c r="BM155" s="164" t="s">
        <v>469</v>
      </c>
    </row>
    <row r="156" spans="2:65" s="1" customFormat="1" ht="16.5" customHeight="1">
      <c r="B156" s="152"/>
      <c r="C156" s="153" t="s">
        <v>260</v>
      </c>
      <c r="D156" s="153" t="s">
        <v>184</v>
      </c>
      <c r="E156" s="154" t="s">
        <v>1240</v>
      </c>
      <c r="F156" s="155" t="s">
        <v>1241</v>
      </c>
      <c r="G156" s="156" t="s">
        <v>1209</v>
      </c>
      <c r="H156" s="157">
        <v>20</v>
      </c>
      <c r="I156" s="158"/>
      <c r="J156" s="159">
        <f t="shared" si="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AR156" s="164" t="s">
        <v>445</v>
      </c>
      <c r="AT156" s="164" t="s">
        <v>184</v>
      </c>
      <c r="AU156" s="164" t="s">
        <v>86</v>
      </c>
      <c r="AY156" s="13" t="s">
        <v>182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3" t="s">
        <v>86</v>
      </c>
      <c r="BK156" s="165">
        <f t="shared" si="9"/>
        <v>0</v>
      </c>
      <c r="BL156" s="13" t="s">
        <v>445</v>
      </c>
      <c r="BM156" s="164" t="s">
        <v>477</v>
      </c>
    </row>
    <row r="157" spans="2:65" s="1" customFormat="1" ht="16.5" customHeight="1">
      <c r="B157" s="152"/>
      <c r="C157" s="153" t="s">
        <v>7</v>
      </c>
      <c r="D157" s="153" t="s">
        <v>184</v>
      </c>
      <c r="E157" s="154" t="s">
        <v>1242</v>
      </c>
      <c r="F157" s="155" t="s">
        <v>1243</v>
      </c>
      <c r="G157" s="156" t="s">
        <v>1209</v>
      </c>
      <c r="H157" s="157">
        <v>44</v>
      </c>
      <c r="I157" s="158"/>
      <c r="J157" s="159">
        <f t="shared" si="0"/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AR157" s="164" t="s">
        <v>445</v>
      </c>
      <c r="AT157" s="164" t="s">
        <v>184</v>
      </c>
      <c r="AU157" s="164" t="s">
        <v>86</v>
      </c>
      <c r="AY157" s="13" t="s">
        <v>182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445</v>
      </c>
      <c r="BM157" s="164" t="s">
        <v>485</v>
      </c>
    </row>
    <row r="158" spans="2:65" s="1" customFormat="1" ht="24" customHeight="1">
      <c r="B158" s="152"/>
      <c r="C158" s="153" t="s">
        <v>267</v>
      </c>
      <c r="D158" s="153" t="s">
        <v>184</v>
      </c>
      <c r="E158" s="154" t="s">
        <v>1244</v>
      </c>
      <c r="F158" s="155" t="s">
        <v>1245</v>
      </c>
      <c r="G158" s="156" t="s">
        <v>1209</v>
      </c>
      <c r="H158" s="157">
        <v>14</v>
      </c>
      <c r="I158" s="158"/>
      <c r="J158" s="159">
        <f t="shared" si="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AR158" s="164" t="s">
        <v>445</v>
      </c>
      <c r="AT158" s="164" t="s">
        <v>184</v>
      </c>
      <c r="AU158" s="164" t="s">
        <v>86</v>
      </c>
      <c r="AY158" s="13" t="s">
        <v>182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3" t="s">
        <v>86</v>
      </c>
      <c r="BK158" s="165">
        <f t="shared" si="9"/>
        <v>0</v>
      </c>
      <c r="BL158" s="13" t="s">
        <v>445</v>
      </c>
      <c r="BM158" s="164" t="s">
        <v>493</v>
      </c>
    </row>
    <row r="159" spans="2:65" s="1" customFormat="1" ht="24" customHeight="1">
      <c r="B159" s="152"/>
      <c r="C159" s="153" t="s">
        <v>271</v>
      </c>
      <c r="D159" s="153" t="s">
        <v>184</v>
      </c>
      <c r="E159" s="154" t="s">
        <v>1246</v>
      </c>
      <c r="F159" s="155" t="s">
        <v>1247</v>
      </c>
      <c r="G159" s="156" t="s">
        <v>1209</v>
      </c>
      <c r="H159" s="157">
        <v>7</v>
      </c>
      <c r="I159" s="158"/>
      <c r="J159" s="159">
        <f t="shared" si="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AR159" s="164" t="s">
        <v>445</v>
      </c>
      <c r="AT159" s="164" t="s">
        <v>184</v>
      </c>
      <c r="AU159" s="164" t="s">
        <v>86</v>
      </c>
      <c r="AY159" s="13" t="s">
        <v>182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3" t="s">
        <v>86</v>
      </c>
      <c r="BK159" s="165">
        <f t="shared" si="9"/>
        <v>0</v>
      </c>
      <c r="BL159" s="13" t="s">
        <v>445</v>
      </c>
      <c r="BM159" s="164" t="s">
        <v>501</v>
      </c>
    </row>
    <row r="160" spans="2:65" s="1" customFormat="1" ht="24" customHeight="1">
      <c r="B160" s="152"/>
      <c r="C160" s="153" t="s">
        <v>275</v>
      </c>
      <c r="D160" s="153" t="s">
        <v>184</v>
      </c>
      <c r="E160" s="154" t="s">
        <v>1248</v>
      </c>
      <c r="F160" s="155" t="s">
        <v>1249</v>
      </c>
      <c r="G160" s="156" t="s">
        <v>280</v>
      </c>
      <c r="H160" s="157">
        <v>110</v>
      </c>
      <c r="I160" s="158"/>
      <c r="J160" s="159">
        <f t="shared" si="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AR160" s="164" t="s">
        <v>445</v>
      </c>
      <c r="AT160" s="164" t="s">
        <v>184</v>
      </c>
      <c r="AU160" s="164" t="s">
        <v>86</v>
      </c>
      <c r="AY160" s="13" t="s">
        <v>182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3" t="s">
        <v>86</v>
      </c>
      <c r="BK160" s="165">
        <f t="shared" si="9"/>
        <v>0</v>
      </c>
      <c r="BL160" s="13" t="s">
        <v>445</v>
      </c>
      <c r="BM160" s="164" t="s">
        <v>510</v>
      </c>
    </row>
    <row r="161" spans="2:65" s="1" customFormat="1" ht="24" customHeight="1">
      <c r="B161" s="152"/>
      <c r="C161" s="153" t="s">
        <v>279</v>
      </c>
      <c r="D161" s="153" t="s">
        <v>184</v>
      </c>
      <c r="E161" s="154" t="s">
        <v>1250</v>
      </c>
      <c r="F161" s="155" t="s">
        <v>1251</v>
      </c>
      <c r="G161" s="156" t="s">
        <v>280</v>
      </c>
      <c r="H161" s="157">
        <v>70</v>
      </c>
      <c r="I161" s="158"/>
      <c r="J161" s="159">
        <f t="shared" si="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AR161" s="164" t="s">
        <v>445</v>
      </c>
      <c r="AT161" s="164" t="s">
        <v>184</v>
      </c>
      <c r="AU161" s="164" t="s">
        <v>86</v>
      </c>
      <c r="AY161" s="13" t="s">
        <v>182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3" t="s">
        <v>86</v>
      </c>
      <c r="BK161" s="165">
        <f t="shared" si="9"/>
        <v>0</v>
      </c>
      <c r="BL161" s="13" t="s">
        <v>445</v>
      </c>
      <c r="BM161" s="164" t="s">
        <v>518</v>
      </c>
    </row>
    <row r="162" spans="2:65" s="1" customFormat="1" ht="16.5" customHeight="1">
      <c r="B162" s="152"/>
      <c r="C162" s="153" t="s">
        <v>285</v>
      </c>
      <c r="D162" s="153" t="s">
        <v>184</v>
      </c>
      <c r="E162" s="154" t="s">
        <v>1252</v>
      </c>
      <c r="F162" s="155" t="s">
        <v>1253</v>
      </c>
      <c r="G162" s="156" t="s">
        <v>1209</v>
      </c>
      <c r="H162" s="157">
        <v>20</v>
      </c>
      <c r="I162" s="158"/>
      <c r="J162" s="159">
        <f t="shared" si="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AR162" s="164" t="s">
        <v>445</v>
      </c>
      <c r="AT162" s="164" t="s">
        <v>184</v>
      </c>
      <c r="AU162" s="164" t="s">
        <v>86</v>
      </c>
      <c r="AY162" s="13" t="s">
        <v>182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3" t="s">
        <v>86</v>
      </c>
      <c r="BK162" s="165">
        <f t="shared" si="9"/>
        <v>0</v>
      </c>
      <c r="BL162" s="13" t="s">
        <v>445</v>
      </c>
      <c r="BM162" s="164" t="s">
        <v>526</v>
      </c>
    </row>
    <row r="163" spans="2:65" s="1" customFormat="1" ht="24" customHeight="1">
      <c r="B163" s="152"/>
      <c r="C163" s="153" t="s">
        <v>289</v>
      </c>
      <c r="D163" s="153" t="s">
        <v>184</v>
      </c>
      <c r="E163" s="154" t="s">
        <v>1254</v>
      </c>
      <c r="F163" s="155" t="s">
        <v>1255</v>
      </c>
      <c r="G163" s="156" t="s">
        <v>1209</v>
      </c>
      <c r="H163" s="157">
        <v>44</v>
      </c>
      <c r="I163" s="158"/>
      <c r="J163" s="159">
        <f t="shared" si="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AR163" s="164" t="s">
        <v>445</v>
      </c>
      <c r="AT163" s="164" t="s">
        <v>184</v>
      </c>
      <c r="AU163" s="164" t="s">
        <v>86</v>
      </c>
      <c r="AY163" s="13" t="s">
        <v>182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3" t="s">
        <v>86</v>
      </c>
      <c r="BK163" s="165">
        <f t="shared" si="9"/>
        <v>0</v>
      </c>
      <c r="BL163" s="13" t="s">
        <v>445</v>
      </c>
      <c r="BM163" s="164" t="s">
        <v>534</v>
      </c>
    </row>
    <row r="164" spans="2:65" s="1" customFormat="1" ht="24" customHeight="1">
      <c r="B164" s="152"/>
      <c r="C164" s="153" t="s">
        <v>293</v>
      </c>
      <c r="D164" s="153" t="s">
        <v>184</v>
      </c>
      <c r="E164" s="154" t="s">
        <v>1256</v>
      </c>
      <c r="F164" s="155" t="s">
        <v>1257</v>
      </c>
      <c r="G164" s="156" t="s">
        <v>1209</v>
      </c>
      <c r="H164" s="157">
        <v>14</v>
      </c>
      <c r="I164" s="158"/>
      <c r="J164" s="159">
        <f t="shared" si="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AR164" s="164" t="s">
        <v>445</v>
      </c>
      <c r="AT164" s="164" t="s">
        <v>184</v>
      </c>
      <c r="AU164" s="164" t="s">
        <v>86</v>
      </c>
      <c r="AY164" s="13" t="s">
        <v>182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3" t="s">
        <v>86</v>
      </c>
      <c r="BK164" s="165">
        <f t="shared" si="9"/>
        <v>0</v>
      </c>
      <c r="BL164" s="13" t="s">
        <v>445</v>
      </c>
      <c r="BM164" s="164" t="s">
        <v>542</v>
      </c>
    </row>
    <row r="165" spans="2:65" s="1" customFormat="1" ht="16.5" customHeight="1">
      <c r="B165" s="152"/>
      <c r="C165" s="153" t="s">
        <v>297</v>
      </c>
      <c r="D165" s="153" t="s">
        <v>184</v>
      </c>
      <c r="E165" s="154" t="s">
        <v>1258</v>
      </c>
      <c r="F165" s="155" t="s">
        <v>1259</v>
      </c>
      <c r="G165" s="156" t="s">
        <v>280</v>
      </c>
      <c r="H165" s="157">
        <v>77</v>
      </c>
      <c r="I165" s="158"/>
      <c r="J165" s="159">
        <f t="shared" si="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AR165" s="164" t="s">
        <v>445</v>
      </c>
      <c r="AT165" s="164" t="s">
        <v>184</v>
      </c>
      <c r="AU165" s="164" t="s">
        <v>86</v>
      </c>
      <c r="AY165" s="13" t="s">
        <v>182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3" t="s">
        <v>86</v>
      </c>
      <c r="BK165" s="165">
        <f t="shared" si="9"/>
        <v>0</v>
      </c>
      <c r="BL165" s="13" t="s">
        <v>445</v>
      </c>
      <c r="BM165" s="164" t="s">
        <v>550</v>
      </c>
    </row>
    <row r="166" spans="2:65" s="1" customFormat="1" ht="16.5" customHeight="1">
      <c r="B166" s="152"/>
      <c r="C166" s="153" t="s">
        <v>301</v>
      </c>
      <c r="D166" s="153" t="s">
        <v>184</v>
      </c>
      <c r="E166" s="154" t="s">
        <v>1260</v>
      </c>
      <c r="F166" s="155" t="s">
        <v>1261</v>
      </c>
      <c r="G166" s="156" t="s">
        <v>280</v>
      </c>
      <c r="H166" s="157">
        <v>100</v>
      </c>
      <c r="I166" s="158"/>
      <c r="J166" s="159">
        <f t="shared" si="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AR166" s="164" t="s">
        <v>445</v>
      </c>
      <c r="AT166" s="164" t="s">
        <v>184</v>
      </c>
      <c r="AU166" s="164" t="s">
        <v>86</v>
      </c>
      <c r="AY166" s="13" t="s">
        <v>182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3" t="s">
        <v>86</v>
      </c>
      <c r="BK166" s="165">
        <f t="shared" si="9"/>
        <v>0</v>
      </c>
      <c r="BL166" s="13" t="s">
        <v>445</v>
      </c>
      <c r="BM166" s="164" t="s">
        <v>558</v>
      </c>
    </row>
    <row r="167" spans="2:65" s="1" customFormat="1" ht="16.5" customHeight="1">
      <c r="B167" s="152"/>
      <c r="C167" s="153" t="s">
        <v>305</v>
      </c>
      <c r="D167" s="153" t="s">
        <v>184</v>
      </c>
      <c r="E167" s="154" t="s">
        <v>1262</v>
      </c>
      <c r="F167" s="155" t="s">
        <v>1263</v>
      </c>
      <c r="G167" s="156" t="s">
        <v>280</v>
      </c>
      <c r="H167" s="157">
        <v>30</v>
      </c>
      <c r="I167" s="158"/>
      <c r="J167" s="159">
        <f t="shared" si="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AR167" s="164" t="s">
        <v>445</v>
      </c>
      <c r="AT167" s="164" t="s">
        <v>184</v>
      </c>
      <c r="AU167" s="164" t="s">
        <v>86</v>
      </c>
      <c r="AY167" s="13" t="s">
        <v>182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3" t="s">
        <v>86</v>
      </c>
      <c r="BK167" s="165">
        <f t="shared" si="9"/>
        <v>0</v>
      </c>
      <c r="BL167" s="13" t="s">
        <v>445</v>
      </c>
      <c r="BM167" s="164" t="s">
        <v>566</v>
      </c>
    </row>
    <row r="168" spans="2:65" s="1" customFormat="1" ht="24" customHeight="1">
      <c r="B168" s="152"/>
      <c r="C168" s="153" t="s">
        <v>309</v>
      </c>
      <c r="D168" s="153" t="s">
        <v>184</v>
      </c>
      <c r="E168" s="154" t="s">
        <v>1264</v>
      </c>
      <c r="F168" s="155" t="s">
        <v>1265</v>
      </c>
      <c r="G168" s="156" t="s">
        <v>280</v>
      </c>
      <c r="H168" s="157">
        <v>785</v>
      </c>
      <c r="I168" s="158"/>
      <c r="J168" s="159">
        <f t="shared" si="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AR168" s="164" t="s">
        <v>445</v>
      </c>
      <c r="AT168" s="164" t="s">
        <v>184</v>
      </c>
      <c r="AU168" s="164" t="s">
        <v>86</v>
      </c>
      <c r="AY168" s="13" t="s">
        <v>182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3" t="s">
        <v>86</v>
      </c>
      <c r="BK168" s="165">
        <f t="shared" si="9"/>
        <v>0</v>
      </c>
      <c r="BL168" s="13" t="s">
        <v>445</v>
      </c>
      <c r="BM168" s="164" t="s">
        <v>574</v>
      </c>
    </row>
    <row r="169" spans="2:65" s="1" customFormat="1" ht="24" customHeight="1">
      <c r="B169" s="152"/>
      <c r="C169" s="153" t="s">
        <v>314</v>
      </c>
      <c r="D169" s="153" t="s">
        <v>184</v>
      </c>
      <c r="E169" s="154" t="s">
        <v>1266</v>
      </c>
      <c r="F169" s="155" t="s">
        <v>1267</v>
      </c>
      <c r="G169" s="156" t="s">
        <v>280</v>
      </c>
      <c r="H169" s="157">
        <v>525</v>
      </c>
      <c r="I169" s="158"/>
      <c r="J169" s="159">
        <f t="shared" si="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AR169" s="164" t="s">
        <v>445</v>
      </c>
      <c r="AT169" s="164" t="s">
        <v>184</v>
      </c>
      <c r="AU169" s="164" t="s">
        <v>86</v>
      </c>
      <c r="AY169" s="13" t="s">
        <v>182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3" t="s">
        <v>86</v>
      </c>
      <c r="BK169" s="165">
        <f t="shared" si="9"/>
        <v>0</v>
      </c>
      <c r="BL169" s="13" t="s">
        <v>445</v>
      </c>
      <c r="BM169" s="164" t="s">
        <v>582</v>
      </c>
    </row>
    <row r="170" spans="2:65" s="1" customFormat="1" ht="24" customHeight="1">
      <c r="B170" s="152"/>
      <c r="C170" s="153" t="s">
        <v>318</v>
      </c>
      <c r="D170" s="153" t="s">
        <v>184</v>
      </c>
      <c r="E170" s="154" t="s">
        <v>1268</v>
      </c>
      <c r="F170" s="155" t="s">
        <v>1269</v>
      </c>
      <c r="G170" s="156" t="s">
        <v>280</v>
      </c>
      <c r="H170" s="157">
        <v>50</v>
      </c>
      <c r="I170" s="158"/>
      <c r="J170" s="159">
        <f t="shared" ref="J170:J201" si="10">ROUND(I170*H170,2)</f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 t="shared" ref="P170:P201" si="11">O170*H170</f>
        <v>0</v>
      </c>
      <c r="Q170" s="162">
        <v>0</v>
      </c>
      <c r="R170" s="162">
        <f t="shared" ref="R170:R201" si="12">Q170*H170</f>
        <v>0</v>
      </c>
      <c r="S170" s="162">
        <v>0</v>
      </c>
      <c r="T170" s="163">
        <f t="shared" ref="T170:T201" si="13">S170*H170</f>
        <v>0</v>
      </c>
      <c r="AR170" s="164" t="s">
        <v>445</v>
      </c>
      <c r="AT170" s="164" t="s">
        <v>184</v>
      </c>
      <c r="AU170" s="164" t="s">
        <v>86</v>
      </c>
      <c r="AY170" s="13" t="s">
        <v>182</v>
      </c>
      <c r="BE170" s="165">
        <f t="shared" ref="BE170:BE201" si="14">IF(N170="základná",J170,0)</f>
        <v>0</v>
      </c>
      <c r="BF170" s="165">
        <f t="shared" ref="BF170:BF201" si="15">IF(N170="znížená",J170,0)</f>
        <v>0</v>
      </c>
      <c r="BG170" s="165">
        <f t="shared" ref="BG170:BG201" si="16">IF(N170="zákl. prenesená",J170,0)</f>
        <v>0</v>
      </c>
      <c r="BH170" s="165">
        <f t="shared" ref="BH170:BH201" si="17">IF(N170="zníž. prenesená",J170,0)</f>
        <v>0</v>
      </c>
      <c r="BI170" s="165">
        <f t="shared" ref="BI170:BI201" si="18">IF(N170="nulová",J170,0)</f>
        <v>0</v>
      </c>
      <c r="BJ170" s="13" t="s">
        <v>86</v>
      </c>
      <c r="BK170" s="165">
        <f t="shared" ref="BK170:BK201" si="19">ROUND(I170*H170,2)</f>
        <v>0</v>
      </c>
      <c r="BL170" s="13" t="s">
        <v>445</v>
      </c>
      <c r="BM170" s="164" t="s">
        <v>590</v>
      </c>
    </row>
    <row r="171" spans="2:65" s="1" customFormat="1" ht="24" customHeight="1">
      <c r="B171" s="152"/>
      <c r="C171" s="153" t="s">
        <v>322</v>
      </c>
      <c r="D171" s="153" t="s">
        <v>184</v>
      </c>
      <c r="E171" s="154" t="s">
        <v>1270</v>
      </c>
      <c r="F171" s="155" t="s">
        <v>1271</v>
      </c>
      <c r="G171" s="156" t="s">
        <v>280</v>
      </c>
      <c r="H171" s="157">
        <v>15</v>
      </c>
      <c r="I171" s="158"/>
      <c r="J171" s="159">
        <f t="shared" si="10"/>
        <v>0</v>
      </c>
      <c r="K171" s="155" t="s">
        <v>1</v>
      </c>
      <c r="L171" s="28"/>
      <c r="M171" s="160" t="s">
        <v>1</v>
      </c>
      <c r="N171" s="161" t="s">
        <v>40</v>
      </c>
      <c r="O171" s="51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AR171" s="164" t="s">
        <v>445</v>
      </c>
      <c r="AT171" s="164" t="s">
        <v>184</v>
      </c>
      <c r="AU171" s="164" t="s">
        <v>86</v>
      </c>
      <c r="AY171" s="13" t="s">
        <v>182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3" t="s">
        <v>86</v>
      </c>
      <c r="BK171" s="165">
        <f t="shared" si="19"/>
        <v>0</v>
      </c>
      <c r="BL171" s="13" t="s">
        <v>445</v>
      </c>
      <c r="BM171" s="164" t="s">
        <v>598</v>
      </c>
    </row>
    <row r="172" spans="2:65" s="1" customFormat="1" ht="24" customHeight="1">
      <c r="B172" s="152"/>
      <c r="C172" s="153" t="s">
        <v>327</v>
      </c>
      <c r="D172" s="153" t="s">
        <v>184</v>
      </c>
      <c r="E172" s="154" t="s">
        <v>1272</v>
      </c>
      <c r="F172" s="155" t="s">
        <v>1273</v>
      </c>
      <c r="G172" s="156" t="s">
        <v>280</v>
      </c>
      <c r="H172" s="157">
        <v>155</v>
      </c>
      <c r="I172" s="158"/>
      <c r="J172" s="159">
        <f t="shared" si="1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AR172" s="164" t="s">
        <v>445</v>
      </c>
      <c r="AT172" s="164" t="s">
        <v>184</v>
      </c>
      <c r="AU172" s="164" t="s">
        <v>86</v>
      </c>
      <c r="AY172" s="13" t="s">
        <v>182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3" t="s">
        <v>86</v>
      </c>
      <c r="BK172" s="165">
        <f t="shared" si="19"/>
        <v>0</v>
      </c>
      <c r="BL172" s="13" t="s">
        <v>445</v>
      </c>
      <c r="BM172" s="164" t="s">
        <v>606</v>
      </c>
    </row>
    <row r="173" spans="2:65" s="1" customFormat="1" ht="24" customHeight="1">
      <c r="B173" s="152"/>
      <c r="C173" s="153" t="s">
        <v>331</v>
      </c>
      <c r="D173" s="153" t="s">
        <v>184</v>
      </c>
      <c r="E173" s="154" t="s">
        <v>1274</v>
      </c>
      <c r="F173" s="155" t="s">
        <v>1275</v>
      </c>
      <c r="G173" s="156" t="s">
        <v>280</v>
      </c>
      <c r="H173" s="157">
        <v>160</v>
      </c>
      <c r="I173" s="158"/>
      <c r="J173" s="159">
        <f t="shared" si="1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AR173" s="164" t="s">
        <v>445</v>
      </c>
      <c r="AT173" s="164" t="s">
        <v>184</v>
      </c>
      <c r="AU173" s="164" t="s">
        <v>86</v>
      </c>
      <c r="AY173" s="13" t="s">
        <v>182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3" t="s">
        <v>86</v>
      </c>
      <c r="BK173" s="165">
        <f t="shared" si="19"/>
        <v>0</v>
      </c>
      <c r="BL173" s="13" t="s">
        <v>445</v>
      </c>
      <c r="BM173" s="164" t="s">
        <v>614</v>
      </c>
    </row>
    <row r="174" spans="2:65" s="1" customFormat="1" ht="16.5" customHeight="1">
      <c r="B174" s="152"/>
      <c r="C174" s="166" t="s">
        <v>335</v>
      </c>
      <c r="D174" s="166" t="s">
        <v>280</v>
      </c>
      <c r="E174" s="167" t="s">
        <v>81</v>
      </c>
      <c r="F174" s="168" t="s">
        <v>1276</v>
      </c>
      <c r="G174" s="169" t="s">
        <v>1277</v>
      </c>
      <c r="H174" s="170">
        <v>197</v>
      </c>
      <c r="I174" s="171"/>
      <c r="J174" s="172">
        <f t="shared" si="1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AR174" s="164" t="s">
        <v>1278</v>
      </c>
      <c r="AT174" s="164" t="s">
        <v>280</v>
      </c>
      <c r="AU174" s="164" t="s">
        <v>86</v>
      </c>
      <c r="AY174" s="13" t="s">
        <v>182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3" t="s">
        <v>86</v>
      </c>
      <c r="BK174" s="165">
        <f t="shared" si="19"/>
        <v>0</v>
      </c>
      <c r="BL174" s="13" t="s">
        <v>445</v>
      </c>
      <c r="BM174" s="164" t="s">
        <v>86</v>
      </c>
    </row>
    <row r="175" spans="2:65" s="1" customFormat="1" ht="16.5" customHeight="1">
      <c r="B175" s="152"/>
      <c r="C175" s="166" t="s">
        <v>339</v>
      </c>
      <c r="D175" s="166" t="s">
        <v>280</v>
      </c>
      <c r="E175" s="167" t="s">
        <v>1279</v>
      </c>
      <c r="F175" s="168" t="s">
        <v>1280</v>
      </c>
      <c r="G175" s="169" t="s">
        <v>1277</v>
      </c>
      <c r="H175" s="170">
        <v>25</v>
      </c>
      <c r="I175" s="171"/>
      <c r="J175" s="172">
        <f t="shared" si="10"/>
        <v>0</v>
      </c>
      <c r="K175" s="168" t="s">
        <v>1</v>
      </c>
      <c r="L175" s="173"/>
      <c r="M175" s="174" t="s">
        <v>1</v>
      </c>
      <c r="N175" s="175" t="s">
        <v>40</v>
      </c>
      <c r="O175" s="51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AR175" s="164" t="s">
        <v>1278</v>
      </c>
      <c r="AT175" s="164" t="s">
        <v>280</v>
      </c>
      <c r="AU175" s="164" t="s">
        <v>86</v>
      </c>
      <c r="AY175" s="13" t="s">
        <v>182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3" t="s">
        <v>86</v>
      </c>
      <c r="BK175" s="165">
        <f t="shared" si="19"/>
        <v>0</v>
      </c>
      <c r="BL175" s="13" t="s">
        <v>445</v>
      </c>
      <c r="BM175" s="164" t="s">
        <v>189</v>
      </c>
    </row>
    <row r="176" spans="2:65" s="1" customFormat="1" ht="16.5" customHeight="1">
      <c r="B176" s="152"/>
      <c r="C176" s="166" t="s">
        <v>343</v>
      </c>
      <c r="D176" s="166" t="s">
        <v>280</v>
      </c>
      <c r="E176" s="167" t="s">
        <v>1281</v>
      </c>
      <c r="F176" s="168" t="s">
        <v>1282</v>
      </c>
      <c r="G176" s="169" t="s">
        <v>1277</v>
      </c>
      <c r="H176" s="170">
        <v>95</v>
      </c>
      <c r="I176" s="171"/>
      <c r="J176" s="172">
        <f t="shared" si="10"/>
        <v>0</v>
      </c>
      <c r="K176" s="168" t="s">
        <v>1</v>
      </c>
      <c r="L176" s="173"/>
      <c r="M176" s="174" t="s">
        <v>1</v>
      </c>
      <c r="N176" s="175" t="s">
        <v>40</v>
      </c>
      <c r="O176" s="51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AR176" s="164" t="s">
        <v>1278</v>
      </c>
      <c r="AT176" s="164" t="s">
        <v>280</v>
      </c>
      <c r="AU176" s="164" t="s">
        <v>86</v>
      </c>
      <c r="AY176" s="13" t="s">
        <v>182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3" t="s">
        <v>86</v>
      </c>
      <c r="BK176" s="165">
        <f t="shared" si="19"/>
        <v>0</v>
      </c>
      <c r="BL176" s="13" t="s">
        <v>445</v>
      </c>
      <c r="BM176" s="164" t="s">
        <v>206</v>
      </c>
    </row>
    <row r="177" spans="2:65" s="1" customFormat="1" ht="16.5" customHeight="1">
      <c r="B177" s="152"/>
      <c r="C177" s="166" t="s">
        <v>347</v>
      </c>
      <c r="D177" s="166" t="s">
        <v>280</v>
      </c>
      <c r="E177" s="167" t="s">
        <v>1283</v>
      </c>
      <c r="F177" s="168" t="s">
        <v>1284</v>
      </c>
      <c r="G177" s="169" t="s">
        <v>280</v>
      </c>
      <c r="H177" s="170">
        <v>45</v>
      </c>
      <c r="I177" s="171"/>
      <c r="J177" s="172">
        <f t="shared" si="10"/>
        <v>0</v>
      </c>
      <c r="K177" s="168" t="s">
        <v>1</v>
      </c>
      <c r="L177" s="173"/>
      <c r="M177" s="174" t="s">
        <v>1</v>
      </c>
      <c r="N177" s="175" t="s">
        <v>40</v>
      </c>
      <c r="O177" s="51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AR177" s="164" t="s">
        <v>1278</v>
      </c>
      <c r="AT177" s="164" t="s">
        <v>280</v>
      </c>
      <c r="AU177" s="164" t="s">
        <v>86</v>
      </c>
      <c r="AY177" s="13" t="s">
        <v>182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3" t="s">
        <v>86</v>
      </c>
      <c r="BK177" s="165">
        <f t="shared" si="19"/>
        <v>0</v>
      </c>
      <c r="BL177" s="13" t="s">
        <v>445</v>
      </c>
      <c r="BM177" s="164" t="s">
        <v>214</v>
      </c>
    </row>
    <row r="178" spans="2:65" s="1" customFormat="1" ht="16.5" customHeight="1">
      <c r="B178" s="152"/>
      <c r="C178" s="166" t="s">
        <v>351</v>
      </c>
      <c r="D178" s="166" t="s">
        <v>280</v>
      </c>
      <c r="E178" s="167" t="s">
        <v>1285</v>
      </c>
      <c r="F178" s="168" t="s">
        <v>1286</v>
      </c>
      <c r="G178" s="169" t="s">
        <v>280</v>
      </c>
      <c r="H178" s="170">
        <v>12</v>
      </c>
      <c r="I178" s="171"/>
      <c r="J178" s="172">
        <f t="shared" si="10"/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AR178" s="164" t="s">
        <v>1278</v>
      </c>
      <c r="AT178" s="164" t="s">
        <v>280</v>
      </c>
      <c r="AU178" s="164" t="s">
        <v>86</v>
      </c>
      <c r="AY178" s="13" t="s">
        <v>182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3" t="s">
        <v>86</v>
      </c>
      <c r="BK178" s="165">
        <f t="shared" si="19"/>
        <v>0</v>
      </c>
      <c r="BL178" s="13" t="s">
        <v>445</v>
      </c>
      <c r="BM178" s="164" t="s">
        <v>223</v>
      </c>
    </row>
    <row r="179" spans="2:65" s="1" customFormat="1" ht="16.5" customHeight="1">
      <c r="B179" s="152"/>
      <c r="C179" s="166" t="s">
        <v>355</v>
      </c>
      <c r="D179" s="166" t="s">
        <v>280</v>
      </c>
      <c r="E179" s="167" t="s">
        <v>1287</v>
      </c>
      <c r="F179" s="168" t="s">
        <v>1288</v>
      </c>
      <c r="G179" s="169" t="s">
        <v>280</v>
      </c>
      <c r="H179" s="170">
        <v>9</v>
      </c>
      <c r="I179" s="171"/>
      <c r="J179" s="172">
        <f t="shared" si="10"/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AR179" s="164" t="s">
        <v>1278</v>
      </c>
      <c r="AT179" s="164" t="s">
        <v>280</v>
      </c>
      <c r="AU179" s="164" t="s">
        <v>86</v>
      </c>
      <c r="AY179" s="13" t="s">
        <v>182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3" t="s">
        <v>86</v>
      </c>
      <c r="BK179" s="165">
        <f t="shared" si="19"/>
        <v>0</v>
      </c>
      <c r="BL179" s="13" t="s">
        <v>445</v>
      </c>
      <c r="BM179" s="164" t="s">
        <v>231</v>
      </c>
    </row>
    <row r="180" spans="2:65" s="1" customFormat="1" ht="16.5" customHeight="1">
      <c r="B180" s="152"/>
      <c r="C180" s="166" t="s">
        <v>359</v>
      </c>
      <c r="D180" s="166" t="s">
        <v>280</v>
      </c>
      <c r="E180" s="167" t="s">
        <v>1289</v>
      </c>
      <c r="F180" s="168" t="s">
        <v>1290</v>
      </c>
      <c r="G180" s="169" t="s">
        <v>1277</v>
      </c>
      <c r="H180" s="170">
        <v>550</v>
      </c>
      <c r="I180" s="171"/>
      <c r="J180" s="172">
        <f t="shared" si="10"/>
        <v>0</v>
      </c>
      <c r="K180" s="168" t="s">
        <v>1</v>
      </c>
      <c r="L180" s="173"/>
      <c r="M180" s="174" t="s">
        <v>1</v>
      </c>
      <c r="N180" s="175" t="s">
        <v>40</v>
      </c>
      <c r="O180" s="51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AR180" s="164" t="s">
        <v>1278</v>
      </c>
      <c r="AT180" s="164" t="s">
        <v>280</v>
      </c>
      <c r="AU180" s="164" t="s">
        <v>86</v>
      </c>
      <c r="AY180" s="13" t="s">
        <v>182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3" t="s">
        <v>86</v>
      </c>
      <c r="BK180" s="165">
        <f t="shared" si="19"/>
        <v>0</v>
      </c>
      <c r="BL180" s="13" t="s">
        <v>445</v>
      </c>
      <c r="BM180" s="164" t="s">
        <v>239</v>
      </c>
    </row>
    <row r="181" spans="2:65" s="1" customFormat="1" ht="16.5" customHeight="1">
      <c r="B181" s="152"/>
      <c r="C181" s="166" t="s">
        <v>363</v>
      </c>
      <c r="D181" s="166" t="s">
        <v>280</v>
      </c>
      <c r="E181" s="167" t="s">
        <v>1291</v>
      </c>
      <c r="F181" s="168" t="s">
        <v>1292</v>
      </c>
      <c r="G181" s="169" t="s">
        <v>1277</v>
      </c>
      <c r="H181" s="170">
        <v>7</v>
      </c>
      <c r="I181" s="171"/>
      <c r="J181" s="172">
        <f t="shared" si="10"/>
        <v>0</v>
      </c>
      <c r="K181" s="168" t="s">
        <v>1</v>
      </c>
      <c r="L181" s="173"/>
      <c r="M181" s="174" t="s">
        <v>1</v>
      </c>
      <c r="N181" s="175" t="s">
        <v>40</v>
      </c>
      <c r="O181" s="51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AR181" s="164" t="s">
        <v>1278</v>
      </c>
      <c r="AT181" s="164" t="s">
        <v>280</v>
      </c>
      <c r="AU181" s="164" t="s">
        <v>86</v>
      </c>
      <c r="AY181" s="13" t="s">
        <v>182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3" t="s">
        <v>86</v>
      </c>
      <c r="BK181" s="165">
        <f t="shared" si="19"/>
        <v>0</v>
      </c>
      <c r="BL181" s="13" t="s">
        <v>445</v>
      </c>
      <c r="BM181" s="164" t="s">
        <v>248</v>
      </c>
    </row>
    <row r="182" spans="2:65" s="1" customFormat="1" ht="16.5" customHeight="1">
      <c r="B182" s="152"/>
      <c r="C182" s="166" t="s">
        <v>367</v>
      </c>
      <c r="D182" s="166" t="s">
        <v>280</v>
      </c>
      <c r="E182" s="167" t="s">
        <v>1293</v>
      </c>
      <c r="F182" s="168" t="s">
        <v>1294</v>
      </c>
      <c r="G182" s="169" t="s">
        <v>280</v>
      </c>
      <c r="H182" s="170">
        <v>50</v>
      </c>
      <c r="I182" s="171"/>
      <c r="J182" s="172">
        <f t="shared" si="10"/>
        <v>0</v>
      </c>
      <c r="K182" s="168" t="s">
        <v>1</v>
      </c>
      <c r="L182" s="173"/>
      <c r="M182" s="174" t="s">
        <v>1</v>
      </c>
      <c r="N182" s="175" t="s">
        <v>40</v>
      </c>
      <c r="O182" s="51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AR182" s="164" t="s">
        <v>1278</v>
      </c>
      <c r="AT182" s="164" t="s">
        <v>280</v>
      </c>
      <c r="AU182" s="164" t="s">
        <v>86</v>
      </c>
      <c r="AY182" s="13" t="s">
        <v>182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3" t="s">
        <v>86</v>
      </c>
      <c r="BK182" s="165">
        <f t="shared" si="19"/>
        <v>0</v>
      </c>
      <c r="BL182" s="13" t="s">
        <v>445</v>
      </c>
      <c r="BM182" s="164" t="s">
        <v>256</v>
      </c>
    </row>
    <row r="183" spans="2:65" s="1" customFormat="1" ht="16.5" customHeight="1">
      <c r="B183" s="152"/>
      <c r="C183" s="166" t="s">
        <v>371</v>
      </c>
      <c r="D183" s="166" t="s">
        <v>280</v>
      </c>
      <c r="E183" s="167" t="s">
        <v>1295</v>
      </c>
      <c r="F183" s="168" t="s">
        <v>1296</v>
      </c>
      <c r="G183" s="169" t="s">
        <v>280</v>
      </c>
      <c r="H183" s="170">
        <v>525</v>
      </c>
      <c r="I183" s="171"/>
      <c r="J183" s="172">
        <f t="shared" si="10"/>
        <v>0</v>
      </c>
      <c r="K183" s="168" t="s">
        <v>1</v>
      </c>
      <c r="L183" s="173"/>
      <c r="M183" s="174" t="s">
        <v>1</v>
      </c>
      <c r="N183" s="175" t="s">
        <v>40</v>
      </c>
      <c r="O183" s="51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AR183" s="164" t="s">
        <v>1278</v>
      </c>
      <c r="AT183" s="164" t="s">
        <v>280</v>
      </c>
      <c r="AU183" s="164" t="s">
        <v>86</v>
      </c>
      <c r="AY183" s="13" t="s">
        <v>182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3" t="s">
        <v>86</v>
      </c>
      <c r="BK183" s="165">
        <f t="shared" si="19"/>
        <v>0</v>
      </c>
      <c r="BL183" s="13" t="s">
        <v>445</v>
      </c>
      <c r="BM183" s="164" t="s">
        <v>7</v>
      </c>
    </row>
    <row r="184" spans="2:65" s="1" customFormat="1" ht="16.5" customHeight="1">
      <c r="B184" s="152"/>
      <c r="C184" s="166" t="s">
        <v>375</v>
      </c>
      <c r="D184" s="166" t="s">
        <v>280</v>
      </c>
      <c r="E184" s="167" t="s">
        <v>1297</v>
      </c>
      <c r="F184" s="168" t="s">
        <v>1298</v>
      </c>
      <c r="G184" s="169" t="s">
        <v>280</v>
      </c>
      <c r="H184" s="170">
        <v>785</v>
      </c>
      <c r="I184" s="171"/>
      <c r="J184" s="172">
        <f t="shared" si="10"/>
        <v>0</v>
      </c>
      <c r="K184" s="168" t="s">
        <v>1</v>
      </c>
      <c r="L184" s="173"/>
      <c r="M184" s="174" t="s">
        <v>1</v>
      </c>
      <c r="N184" s="175" t="s">
        <v>40</v>
      </c>
      <c r="O184" s="51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AR184" s="164" t="s">
        <v>1278</v>
      </c>
      <c r="AT184" s="164" t="s">
        <v>280</v>
      </c>
      <c r="AU184" s="164" t="s">
        <v>86</v>
      </c>
      <c r="AY184" s="13" t="s">
        <v>182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3" t="s">
        <v>86</v>
      </c>
      <c r="BK184" s="165">
        <f t="shared" si="19"/>
        <v>0</v>
      </c>
      <c r="BL184" s="13" t="s">
        <v>445</v>
      </c>
      <c r="BM184" s="164" t="s">
        <v>271</v>
      </c>
    </row>
    <row r="185" spans="2:65" s="1" customFormat="1" ht="16.5" customHeight="1">
      <c r="B185" s="152"/>
      <c r="C185" s="166" t="s">
        <v>379</v>
      </c>
      <c r="D185" s="166" t="s">
        <v>280</v>
      </c>
      <c r="E185" s="167" t="s">
        <v>1299</v>
      </c>
      <c r="F185" s="168" t="s">
        <v>1300</v>
      </c>
      <c r="G185" s="169" t="s">
        <v>280</v>
      </c>
      <c r="H185" s="170">
        <v>50</v>
      </c>
      <c r="I185" s="171"/>
      <c r="J185" s="172">
        <f t="shared" si="10"/>
        <v>0</v>
      </c>
      <c r="K185" s="168" t="s">
        <v>1</v>
      </c>
      <c r="L185" s="173"/>
      <c r="M185" s="174" t="s">
        <v>1</v>
      </c>
      <c r="N185" s="175" t="s">
        <v>40</v>
      </c>
      <c r="O185" s="51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AR185" s="164" t="s">
        <v>1278</v>
      </c>
      <c r="AT185" s="164" t="s">
        <v>280</v>
      </c>
      <c r="AU185" s="164" t="s">
        <v>86</v>
      </c>
      <c r="AY185" s="13" t="s">
        <v>182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3" t="s">
        <v>86</v>
      </c>
      <c r="BK185" s="165">
        <f t="shared" si="19"/>
        <v>0</v>
      </c>
      <c r="BL185" s="13" t="s">
        <v>445</v>
      </c>
      <c r="BM185" s="164" t="s">
        <v>279</v>
      </c>
    </row>
    <row r="186" spans="2:65" s="1" customFormat="1" ht="16.5" customHeight="1">
      <c r="B186" s="152"/>
      <c r="C186" s="166" t="s">
        <v>383</v>
      </c>
      <c r="D186" s="166" t="s">
        <v>280</v>
      </c>
      <c r="E186" s="167" t="s">
        <v>1301</v>
      </c>
      <c r="F186" s="168" t="s">
        <v>1302</v>
      </c>
      <c r="G186" s="169" t="s">
        <v>280</v>
      </c>
      <c r="H186" s="170">
        <v>15</v>
      </c>
      <c r="I186" s="171"/>
      <c r="J186" s="172">
        <f t="shared" si="10"/>
        <v>0</v>
      </c>
      <c r="K186" s="168" t="s">
        <v>1</v>
      </c>
      <c r="L186" s="173"/>
      <c r="M186" s="174" t="s">
        <v>1</v>
      </c>
      <c r="N186" s="175" t="s">
        <v>40</v>
      </c>
      <c r="O186" s="51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AR186" s="164" t="s">
        <v>1278</v>
      </c>
      <c r="AT186" s="164" t="s">
        <v>280</v>
      </c>
      <c r="AU186" s="164" t="s">
        <v>86</v>
      </c>
      <c r="AY186" s="13" t="s">
        <v>182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3" t="s">
        <v>86</v>
      </c>
      <c r="BK186" s="165">
        <f t="shared" si="19"/>
        <v>0</v>
      </c>
      <c r="BL186" s="13" t="s">
        <v>445</v>
      </c>
      <c r="BM186" s="164" t="s">
        <v>289</v>
      </c>
    </row>
    <row r="187" spans="2:65" s="1" customFormat="1" ht="16.5" customHeight="1">
      <c r="B187" s="152"/>
      <c r="C187" s="166" t="s">
        <v>387</v>
      </c>
      <c r="D187" s="166" t="s">
        <v>280</v>
      </c>
      <c r="E187" s="167" t="s">
        <v>1303</v>
      </c>
      <c r="F187" s="168" t="s">
        <v>1304</v>
      </c>
      <c r="G187" s="169" t="s">
        <v>280</v>
      </c>
      <c r="H187" s="170">
        <v>30</v>
      </c>
      <c r="I187" s="171"/>
      <c r="J187" s="172">
        <f t="shared" si="10"/>
        <v>0</v>
      </c>
      <c r="K187" s="168" t="s">
        <v>1</v>
      </c>
      <c r="L187" s="173"/>
      <c r="M187" s="174" t="s">
        <v>1</v>
      </c>
      <c r="N187" s="175" t="s">
        <v>40</v>
      </c>
      <c r="O187" s="51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AR187" s="164" t="s">
        <v>1278</v>
      </c>
      <c r="AT187" s="164" t="s">
        <v>280</v>
      </c>
      <c r="AU187" s="164" t="s">
        <v>86</v>
      </c>
      <c r="AY187" s="13" t="s">
        <v>182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3" t="s">
        <v>86</v>
      </c>
      <c r="BK187" s="165">
        <f t="shared" si="19"/>
        <v>0</v>
      </c>
      <c r="BL187" s="13" t="s">
        <v>445</v>
      </c>
      <c r="BM187" s="164" t="s">
        <v>297</v>
      </c>
    </row>
    <row r="188" spans="2:65" s="1" customFormat="1" ht="16.5" customHeight="1">
      <c r="B188" s="152"/>
      <c r="C188" s="166" t="s">
        <v>392</v>
      </c>
      <c r="D188" s="166" t="s">
        <v>280</v>
      </c>
      <c r="E188" s="167" t="s">
        <v>1305</v>
      </c>
      <c r="F188" s="168" t="s">
        <v>1306</v>
      </c>
      <c r="G188" s="169" t="s">
        <v>280</v>
      </c>
      <c r="H188" s="170">
        <v>100</v>
      </c>
      <c r="I188" s="171"/>
      <c r="J188" s="172">
        <f t="shared" si="10"/>
        <v>0</v>
      </c>
      <c r="K188" s="168" t="s">
        <v>1</v>
      </c>
      <c r="L188" s="173"/>
      <c r="M188" s="174" t="s">
        <v>1</v>
      </c>
      <c r="N188" s="175" t="s">
        <v>40</v>
      </c>
      <c r="O188" s="5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64" t="s">
        <v>1278</v>
      </c>
      <c r="AT188" s="164" t="s">
        <v>280</v>
      </c>
      <c r="AU188" s="164" t="s">
        <v>86</v>
      </c>
      <c r="AY188" s="13" t="s">
        <v>182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3" t="s">
        <v>86</v>
      </c>
      <c r="BK188" s="165">
        <f t="shared" si="19"/>
        <v>0</v>
      </c>
      <c r="BL188" s="13" t="s">
        <v>445</v>
      </c>
      <c r="BM188" s="164" t="s">
        <v>305</v>
      </c>
    </row>
    <row r="189" spans="2:65" s="1" customFormat="1" ht="16.5" customHeight="1">
      <c r="B189" s="152"/>
      <c r="C189" s="166" t="s">
        <v>396</v>
      </c>
      <c r="D189" s="166" t="s">
        <v>280</v>
      </c>
      <c r="E189" s="167" t="s">
        <v>1307</v>
      </c>
      <c r="F189" s="168" t="s">
        <v>1308</v>
      </c>
      <c r="G189" s="169" t="s">
        <v>280</v>
      </c>
      <c r="H189" s="170">
        <v>77</v>
      </c>
      <c r="I189" s="171"/>
      <c r="J189" s="172">
        <f t="shared" si="10"/>
        <v>0</v>
      </c>
      <c r="K189" s="168" t="s">
        <v>1</v>
      </c>
      <c r="L189" s="173"/>
      <c r="M189" s="174" t="s">
        <v>1</v>
      </c>
      <c r="N189" s="175" t="s">
        <v>40</v>
      </c>
      <c r="O189" s="51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AR189" s="164" t="s">
        <v>1278</v>
      </c>
      <c r="AT189" s="164" t="s">
        <v>280</v>
      </c>
      <c r="AU189" s="164" t="s">
        <v>86</v>
      </c>
      <c r="AY189" s="13" t="s">
        <v>182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3" t="s">
        <v>86</v>
      </c>
      <c r="BK189" s="165">
        <f t="shared" si="19"/>
        <v>0</v>
      </c>
      <c r="BL189" s="13" t="s">
        <v>445</v>
      </c>
      <c r="BM189" s="164" t="s">
        <v>314</v>
      </c>
    </row>
    <row r="190" spans="2:65" s="1" customFormat="1" ht="16.5" customHeight="1">
      <c r="B190" s="152"/>
      <c r="C190" s="166" t="s">
        <v>400</v>
      </c>
      <c r="D190" s="166" t="s">
        <v>280</v>
      </c>
      <c r="E190" s="167" t="s">
        <v>1309</v>
      </c>
      <c r="F190" s="168" t="s">
        <v>1310</v>
      </c>
      <c r="G190" s="169" t="s">
        <v>280</v>
      </c>
      <c r="H190" s="170">
        <v>155</v>
      </c>
      <c r="I190" s="171"/>
      <c r="J190" s="172">
        <f t="shared" si="10"/>
        <v>0</v>
      </c>
      <c r="K190" s="168" t="s">
        <v>1</v>
      </c>
      <c r="L190" s="173"/>
      <c r="M190" s="174" t="s">
        <v>1</v>
      </c>
      <c r="N190" s="175" t="s">
        <v>40</v>
      </c>
      <c r="O190" s="51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AR190" s="164" t="s">
        <v>1278</v>
      </c>
      <c r="AT190" s="164" t="s">
        <v>280</v>
      </c>
      <c r="AU190" s="164" t="s">
        <v>86</v>
      </c>
      <c r="AY190" s="13" t="s">
        <v>182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3" t="s">
        <v>86</v>
      </c>
      <c r="BK190" s="165">
        <f t="shared" si="19"/>
        <v>0</v>
      </c>
      <c r="BL190" s="13" t="s">
        <v>445</v>
      </c>
      <c r="BM190" s="164" t="s">
        <v>322</v>
      </c>
    </row>
    <row r="191" spans="2:65" s="1" customFormat="1" ht="16.5" customHeight="1">
      <c r="B191" s="152"/>
      <c r="C191" s="166" t="s">
        <v>405</v>
      </c>
      <c r="D191" s="166" t="s">
        <v>280</v>
      </c>
      <c r="E191" s="167" t="s">
        <v>1311</v>
      </c>
      <c r="F191" s="168" t="s">
        <v>1312</v>
      </c>
      <c r="G191" s="169" t="s">
        <v>1277</v>
      </c>
      <c r="H191" s="170">
        <v>20</v>
      </c>
      <c r="I191" s="171"/>
      <c r="J191" s="172">
        <f t="shared" si="1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AR191" s="164" t="s">
        <v>1278</v>
      </c>
      <c r="AT191" s="164" t="s">
        <v>280</v>
      </c>
      <c r="AU191" s="164" t="s">
        <v>86</v>
      </c>
      <c r="AY191" s="13" t="s">
        <v>182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3" t="s">
        <v>86</v>
      </c>
      <c r="BK191" s="165">
        <f t="shared" si="19"/>
        <v>0</v>
      </c>
      <c r="BL191" s="13" t="s">
        <v>445</v>
      </c>
      <c r="BM191" s="164" t="s">
        <v>622</v>
      </c>
    </row>
    <row r="192" spans="2:65" s="1" customFormat="1" ht="16.5" customHeight="1">
      <c r="B192" s="152"/>
      <c r="C192" s="166" t="s">
        <v>409</v>
      </c>
      <c r="D192" s="166" t="s">
        <v>280</v>
      </c>
      <c r="E192" s="167" t="s">
        <v>1313</v>
      </c>
      <c r="F192" s="168" t="s">
        <v>1314</v>
      </c>
      <c r="G192" s="169" t="s">
        <v>1277</v>
      </c>
      <c r="H192" s="170">
        <v>7</v>
      </c>
      <c r="I192" s="171"/>
      <c r="J192" s="172">
        <f t="shared" si="10"/>
        <v>0</v>
      </c>
      <c r="K192" s="168" t="s">
        <v>1</v>
      </c>
      <c r="L192" s="173"/>
      <c r="M192" s="174" t="s">
        <v>1</v>
      </c>
      <c r="N192" s="175" t="s">
        <v>40</v>
      </c>
      <c r="O192" s="51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AR192" s="164" t="s">
        <v>1278</v>
      </c>
      <c r="AT192" s="164" t="s">
        <v>280</v>
      </c>
      <c r="AU192" s="164" t="s">
        <v>86</v>
      </c>
      <c r="AY192" s="13" t="s">
        <v>182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3" t="s">
        <v>86</v>
      </c>
      <c r="BK192" s="165">
        <f t="shared" si="19"/>
        <v>0</v>
      </c>
      <c r="BL192" s="13" t="s">
        <v>445</v>
      </c>
      <c r="BM192" s="164" t="s">
        <v>630</v>
      </c>
    </row>
    <row r="193" spans="2:65" s="1" customFormat="1" ht="16.5" customHeight="1">
      <c r="B193" s="152"/>
      <c r="C193" s="166" t="s">
        <v>413</v>
      </c>
      <c r="D193" s="166" t="s">
        <v>280</v>
      </c>
      <c r="E193" s="167" t="s">
        <v>86</v>
      </c>
      <c r="F193" s="168" t="s">
        <v>1315</v>
      </c>
      <c r="G193" s="169" t="s">
        <v>1209</v>
      </c>
      <c r="H193" s="170">
        <v>5</v>
      </c>
      <c r="I193" s="171"/>
      <c r="J193" s="172">
        <f t="shared" si="10"/>
        <v>0</v>
      </c>
      <c r="K193" s="168" t="s">
        <v>1</v>
      </c>
      <c r="L193" s="173"/>
      <c r="M193" s="174" t="s">
        <v>1</v>
      </c>
      <c r="N193" s="175" t="s">
        <v>40</v>
      </c>
      <c r="O193" s="51"/>
      <c r="P193" s="162">
        <f t="shared" si="11"/>
        <v>0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AR193" s="164" t="s">
        <v>1278</v>
      </c>
      <c r="AT193" s="164" t="s">
        <v>280</v>
      </c>
      <c r="AU193" s="164" t="s">
        <v>86</v>
      </c>
      <c r="AY193" s="13" t="s">
        <v>182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3" t="s">
        <v>86</v>
      </c>
      <c r="BK193" s="165">
        <f t="shared" si="19"/>
        <v>0</v>
      </c>
      <c r="BL193" s="13" t="s">
        <v>445</v>
      </c>
      <c r="BM193" s="164" t="s">
        <v>638</v>
      </c>
    </row>
    <row r="194" spans="2:65" s="1" customFormat="1" ht="16.5" customHeight="1">
      <c r="B194" s="152"/>
      <c r="C194" s="166" t="s">
        <v>417</v>
      </c>
      <c r="D194" s="166" t="s">
        <v>280</v>
      </c>
      <c r="E194" s="167" t="s">
        <v>1316</v>
      </c>
      <c r="F194" s="168" t="s">
        <v>1317</v>
      </c>
      <c r="G194" s="169" t="s">
        <v>1277</v>
      </c>
      <c r="H194" s="170">
        <v>44</v>
      </c>
      <c r="I194" s="171"/>
      <c r="J194" s="172">
        <f t="shared" si="10"/>
        <v>0</v>
      </c>
      <c r="K194" s="168" t="s">
        <v>1</v>
      </c>
      <c r="L194" s="173"/>
      <c r="M194" s="174" t="s">
        <v>1</v>
      </c>
      <c r="N194" s="175" t="s">
        <v>40</v>
      </c>
      <c r="O194" s="51"/>
      <c r="P194" s="162">
        <f t="shared" si="11"/>
        <v>0</v>
      </c>
      <c r="Q194" s="162">
        <v>0</v>
      </c>
      <c r="R194" s="162">
        <f t="shared" si="12"/>
        <v>0</v>
      </c>
      <c r="S194" s="162">
        <v>0</v>
      </c>
      <c r="T194" s="163">
        <f t="shared" si="13"/>
        <v>0</v>
      </c>
      <c r="AR194" s="164" t="s">
        <v>1278</v>
      </c>
      <c r="AT194" s="164" t="s">
        <v>280</v>
      </c>
      <c r="AU194" s="164" t="s">
        <v>86</v>
      </c>
      <c r="AY194" s="13" t="s">
        <v>182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3" t="s">
        <v>86</v>
      </c>
      <c r="BK194" s="165">
        <f t="shared" si="19"/>
        <v>0</v>
      </c>
      <c r="BL194" s="13" t="s">
        <v>445</v>
      </c>
      <c r="BM194" s="164" t="s">
        <v>646</v>
      </c>
    </row>
    <row r="195" spans="2:65" s="1" customFormat="1" ht="16.5" customHeight="1">
      <c r="B195" s="152"/>
      <c r="C195" s="166" t="s">
        <v>421</v>
      </c>
      <c r="D195" s="166" t="s">
        <v>280</v>
      </c>
      <c r="E195" s="167" t="s">
        <v>1318</v>
      </c>
      <c r="F195" s="168" t="s">
        <v>1319</v>
      </c>
      <c r="G195" s="169" t="s">
        <v>1277</v>
      </c>
      <c r="H195" s="170">
        <v>14</v>
      </c>
      <c r="I195" s="171"/>
      <c r="J195" s="172">
        <f t="shared" si="10"/>
        <v>0</v>
      </c>
      <c r="K195" s="168" t="s">
        <v>1</v>
      </c>
      <c r="L195" s="173"/>
      <c r="M195" s="174" t="s">
        <v>1</v>
      </c>
      <c r="N195" s="175" t="s">
        <v>40</v>
      </c>
      <c r="O195" s="51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AR195" s="164" t="s">
        <v>1278</v>
      </c>
      <c r="AT195" s="164" t="s">
        <v>280</v>
      </c>
      <c r="AU195" s="164" t="s">
        <v>86</v>
      </c>
      <c r="AY195" s="13" t="s">
        <v>182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3" t="s">
        <v>86</v>
      </c>
      <c r="BK195" s="165">
        <f t="shared" si="19"/>
        <v>0</v>
      </c>
      <c r="BL195" s="13" t="s">
        <v>445</v>
      </c>
      <c r="BM195" s="164" t="s">
        <v>654</v>
      </c>
    </row>
    <row r="196" spans="2:65" s="1" customFormat="1" ht="16.5" customHeight="1">
      <c r="B196" s="152"/>
      <c r="C196" s="166" t="s">
        <v>425</v>
      </c>
      <c r="D196" s="166" t="s">
        <v>280</v>
      </c>
      <c r="E196" s="167" t="s">
        <v>1320</v>
      </c>
      <c r="F196" s="168" t="s">
        <v>1321</v>
      </c>
      <c r="G196" s="169" t="s">
        <v>1277</v>
      </c>
      <c r="H196" s="170">
        <v>2</v>
      </c>
      <c r="I196" s="171"/>
      <c r="J196" s="172">
        <f t="shared" si="10"/>
        <v>0</v>
      </c>
      <c r="K196" s="168" t="s">
        <v>1</v>
      </c>
      <c r="L196" s="173"/>
      <c r="M196" s="174" t="s">
        <v>1</v>
      </c>
      <c r="N196" s="175" t="s">
        <v>40</v>
      </c>
      <c r="O196" s="51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AR196" s="164" t="s">
        <v>1278</v>
      </c>
      <c r="AT196" s="164" t="s">
        <v>280</v>
      </c>
      <c r="AU196" s="164" t="s">
        <v>86</v>
      </c>
      <c r="AY196" s="13" t="s">
        <v>182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3" t="s">
        <v>86</v>
      </c>
      <c r="BK196" s="165">
        <f t="shared" si="19"/>
        <v>0</v>
      </c>
      <c r="BL196" s="13" t="s">
        <v>445</v>
      </c>
      <c r="BM196" s="164" t="s">
        <v>663</v>
      </c>
    </row>
    <row r="197" spans="2:65" s="1" customFormat="1" ht="16.5" customHeight="1">
      <c r="B197" s="152"/>
      <c r="C197" s="166" t="s">
        <v>429</v>
      </c>
      <c r="D197" s="166" t="s">
        <v>280</v>
      </c>
      <c r="E197" s="167" t="s">
        <v>1322</v>
      </c>
      <c r="F197" s="168" t="s">
        <v>1323</v>
      </c>
      <c r="G197" s="169" t="s">
        <v>1277</v>
      </c>
      <c r="H197" s="170">
        <v>27</v>
      </c>
      <c r="I197" s="171"/>
      <c r="J197" s="172">
        <f t="shared" si="10"/>
        <v>0</v>
      </c>
      <c r="K197" s="168" t="s">
        <v>1</v>
      </c>
      <c r="L197" s="173"/>
      <c r="M197" s="174" t="s">
        <v>1</v>
      </c>
      <c r="N197" s="175" t="s">
        <v>40</v>
      </c>
      <c r="O197" s="51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AR197" s="164" t="s">
        <v>1278</v>
      </c>
      <c r="AT197" s="164" t="s">
        <v>280</v>
      </c>
      <c r="AU197" s="164" t="s">
        <v>86</v>
      </c>
      <c r="AY197" s="13" t="s">
        <v>182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3" t="s">
        <v>86</v>
      </c>
      <c r="BK197" s="165">
        <f t="shared" si="19"/>
        <v>0</v>
      </c>
      <c r="BL197" s="13" t="s">
        <v>445</v>
      </c>
      <c r="BM197" s="164" t="s">
        <v>675</v>
      </c>
    </row>
    <row r="198" spans="2:65" s="1" customFormat="1" ht="16.5" customHeight="1">
      <c r="B198" s="152"/>
      <c r="C198" s="166" t="s">
        <v>433</v>
      </c>
      <c r="D198" s="166" t="s">
        <v>280</v>
      </c>
      <c r="E198" s="167" t="s">
        <v>1324</v>
      </c>
      <c r="F198" s="168" t="s">
        <v>1325</v>
      </c>
      <c r="G198" s="169" t="s">
        <v>1277</v>
      </c>
      <c r="H198" s="170">
        <v>14</v>
      </c>
      <c r="I198" s="171"/>
      <c r="J198" s="172">
        <f t="shared" si="1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AR198" s="164" t="s">
        <v>1278</v>
      </c>
      <c r="AT198" s="164" t="s">
        <v>280</v>
      </c>
      <c r="AU198" s="164" t="s">
        <v>86</v>
      </c>
      <c r="AY198" s="13" t="s">
        <v>182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3" t="s">
        <v>86</v>
      </c>
      <c r="BK198" s="165">
        <f t="shared" si="19"/>
        <v>0</v>
      </c>
      <c r="BL198" s="13" t="s">
        <v>445</v>
      </c>
      <c r="BM198" s="164" t="s">
        <v>683</v>
      </c>
    </row>
    <row r="199" spans="2:65" s="1" customFormat="1" ht="16.5" customHeight="1">
      <c r="B199" s="152"/>
      <c r="C199" s="166" t="s">
        <v>437</v>
      </c>
      <c r="D199" s="166" t="s">
        <v>280</v>
      </c>
      <c r="E199" s="167" t="s">
        <v>1326</v>
      </c>
      <c r="F199" s="168" t="s">
        <v>1327</v>
      </c>
      <c r="G199" s="169" t="s">
        <v>1277</v>
      </c>
      <c r="H199" s="170">
        <v>2</v>
      </c>
      <c r="I199" s="171"/>
      <c r="J199" s="172">
        <f t="shared" si="10"/>
        <v>0</v>
      </c>
      <c r="K199" s="168" t="s">
        <v>1</v>
      </c>
      <c r="L199" s="173"/>
      <c r="M199" s="174" t="s">
        <v>1</v>
      </c>
      <c r="N199" s="175" t="s">
        <v>40</v>
      </c>
      <c r="O199" s="51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AR199" s="164" t="s">
        <v>1278</v>
      </c>
      <c r="AT199" s="164" t="s">
        <v>280</v>
      </c>
      <c r="AU199" s="164" t="s">
        <v>86</v>
      </c>
      <c r="AY199" s="13" t="s">
        <v>182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3" t="s">
        <v>86</v>
      </c>
      <c r="BK199" s="165">
        <f t="shared" si="19"/>
        <v>0</v>
      </c>
      <c r="BL199" s="13" t="s">
        <v>445</v>
      </c>
      <c r="BM199" s="164" t="s">
        <v>689</v>
      </c>
    </row>
    <row r="200" spans="2:65" s="1" customFormat="1" ht="16.5" customHeight="1">
      <c r="B200" s="152"/>
      <c r="C200" s="166" t="s">
        <v>441</v>
      </c>
      <c r="D200" s="166" t="s">
        <v>280</v>
      </c>
      <c r="E200" s="167" t="s">
        <v>1328</v>
      </c>
      <c r="F200" s="168" t="s">
        <v>1329</v>
      </c>
      <c r="G200" s="169" t="s">
        <v>1277</v>
      </c>
      <c r="H200" s="170">
        <v>2</v>
      </c>
      <c r="I200" s="171"/>
      <c r="J200" s="172">
        <f t="shared" si="1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AR200" s="164" t="s">
        <v>1278</v>
      </c>
      <c r="AT200" s="164" t="s">
        <v>280</v>
      </c>
      <c r="AU200" s="164" t="s">
        <v>86</v>
      </c>
      <c r="AY200" s="13" t="s">
        <v>182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3" t="s">
        <v>86</v>
      </c>
      <c r="BK200" s="165">
        <f t="shared" si="19"/>
        <v>0</v>
      </c>
      <c r="BL200" s="13" t="s">
        <v>445</v>
      </c>
      <c r="BM200" s="164" t="s">
        <v>697</v>
      </c>
    </row>
    <row r="201" spans="2:65" s="1" customFormat="1" ht="16.5" customHeight="1">
      <c r="B201" s="152"/>
      <c r="C201" s="166" t="s">
        <v>445</v>
      </c>
      <c r="D201" s="166" t="s">
        <v>280</v>
      </c>
      <c r="E201" s="167" t="s">
        <v>1330</v>
      </c>
      <c r="F201" s="168" t="s">
        <v>1331</v>
      </c>
      <c r="G201" s="169" t="s">
        <v>1277</v>
      </c>
      <c r="H201" s="170">
        <v>1</v>
      </c>
      <c r="I201" s="171"/>
      <c r="J201" s="172">
        <f t="shared" si="10"/>
        <v>0</v>
      </c>
      <c r="K201" s="168" t="s">
        <v>1</v>
      </c>
      <c r="L201" s="173"/>
      <c r="M201" s="174" t="s">
        <v>1</v>
      </c>
      <c r="N201" s="175" t="s">
        <v>40</v>
      </c>
      <c r="O201" s="51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AR201" s="164" t="s">
        <v>1278</v>
      </c>
      <c r="AT201" s="164" t="s">
        <v>280</v>
      </c>
      <c r="AU201" s="164" t="s">
        <v>86</v>
      </c>
      <c r="AY201" s="13" t="s">
        <v>182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3" t="s">
        <v>86</v>
      </c>
      <c r="BK201" s="165">
        <f t="shared" si="19"/>
        <v>0</v>
      </c>
      <c r="BL201" s="13" t="s">
        <v>445</v>
      </c>
      <c r="BM201" s="164" t="s">
        <v>705</v>
      </c>
    </row>
    <row r="202" spans="2:65" s="1" customFormat="1" ht="16.5" customHeight="1">
      <c r="B202" s="152"/>
      <c r="C202" s="166" t="s">
        <v>449</v>
      </c>
      <c r="D202" s="166" t="s">
        <v>280</v>
      </c>
      <c r="E202" s="167" t="s">
        <v>1332</v>
      </c>
      <c r="F202" s="168" t="s">
        <v>1333</v>
      </c>
      <c r="G202" s="169" t="s">
        <v>1277</v>
      </c>
      <c r="H202" s="170">
        <v>1</v>
      </c>
      <c r="I202" s="171"/>
      <c r="J202" s="172">
        <f t="shared" ref="J202:J229" si="20">ROUND(I202*H202,2)</f>
        <v>0</v>
      </c>
      <c r="K202" s="168" t="s">
        <v>1</v>
      </c>
      <c r="L202" s="173"/>
      <c r="M202" s="174" t="s">
        <v>1</v>
      </c>
      <c r="N202" s="175" t="s">
        <v>40</v>
      </c>
      <c r="O202" s="51"/>
      <c r="P202" s="162">
        <f t="shared" ref="P202:P229" si="21">O202*H202</f>
        <v>0</v>
      </c>
      <c r="Q202" s="162">
        <v>0</v>
      </c>
      <c r="R202" s="162">
        <f t="shared" ref="R202:R229" si="22">Q202*H202</f>
        <v>0</v>
      </c>
      <c r="S202" s="162">
        <v>0</v>
      </c>
      <c r="T202" s="163">
        <f t="shared" ref="T202:T229" si="23">S202*H202</f>
        <v>0</v>
      </c>
      <c r="AR202" s="164" t="s">
        <v>1278</v>
      </c>
      <c r="AT202" s="164" t="s">
        <v>280</v>
      </c>
      <c r="AU202" s="164" t="s">
        <v>86</v>
      </c>
      <c r="AY202" s="13" t="s">
        <v>182</v>
      </c>
      <c r="BE202" s="165">
        <f t="shared" ref="BE202:BE229" si="24">IF(N202="základná",J202,0)</f>
        <v>0</v>
      </c>
      <c r="BF202" s="165">
        <f t="shared" ref="BF202:BF229" si="25">IF(N202="znížená",J202,0)</f>
        <v>0</v>
      </c>
      <c r="BG202" s="165">
        <f t="shared" ref="BG202:BG229" si="26">IF(N202="zákl. prenesená",J202,0)</f>
        <v>0</v>
      </c>
      <c r="BH202" s="165">
        <f t="shared" ref="BH202:BH229" si="27">IF(N202="zníž. prenesená",J202,0)</f>
        <v>0</v>
      </c>
      <c r="BI202" s="165">
        <f t="shared" ref="BI202:BI229" si="28">IF(N202="nulová",J202,0)</f>
        <v>0</v>
      </c>
      <c r="BJ202" s="13" t="s">
        <v>86</v>
      </c>
      <c r="BK202" s="165">
        <f t="shared" ref="BK202:BK229" si="29">ROUND(I202*H202,2)</f>
        <v>0</v>
      </c>
      <c r="BL202" s="13" t="s">
        <v>445</v>
      </c>
      <c r="BM202" s="164" t="s">
        <v>713</v>
      </c>
    </row>
    <row r="203" spans="2:65" s="1" customFormat="1" ht="16.5" customHeight="1">
      <c r="B203" s="152"/>
      <c r="C203" s="166" t="s">
        <v>453</v>
      </c>
      <c r="D203" s="166" t="s">
        <v>280</v>
      </c>
      <c r="E203" s="167" t="s">
        <v>1334</v>
      </c>
      <c r="F203" s="168" t="s">
        <v>1335</v>
      </c>
      <c r="G203" s="169" t="s">
        <v>1277</v>
      </c>
      <c r="H203" s="170">
        <v>7</v>
      </c>
      <c r="I203" s="171"/>
      <c r="J203" s="172">
        <f t="shared" si="2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AR203" s="164" t="s">
        <v>1278</v>
      </c>
      <c r="AT203" s="164" t="s">
        <v>280</v>
      </c>
      <c r="AU203" s="164" t="s">
        <v>86</v>
      </c>
      <c r="AY203" s="13" t="s">
        <v>182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3" t="s">
        <v>86</v>
      </c>
      <c r="BK203" s="165">
        <f t="shared" si="29"/>
        <v>0</v>
      </c>
      <c r="BL203" s="13" t="s">
        <v>445</v>
      </c>
      <c r="BM203" s="164" t="s">
        <v>721</v>
      </c>
    </row>
    <row r="204" spans="2:65" s="1" customFormat="1" ht="16.5" customHeight="1">
      <c r="B204" s="152"/>
      <c r="C204" s="166" t="s">
        <v>457</v>
      </c>
      <c r="D204" s="166" t="s">
        <v>280</v>
      </c>
      <c r="E204" s="167" t="s">
        <v>1336</v>
      </c>
      <c r="F204" s="168" t="s">
        <v>1337</v>
      </c>
      <c r="G204" s="169" t="s">
        <v>1338</v>
      </c>
      <c r="H204" s="170">
        <v>110</v>
      </c>
      <c r="I204" s="171"/>
      <c r="J204" s="172">
        <f t="shared" si="20"/>
        <v>0</v>
      </c>
      <c r="K204" s="168" t="s">
        <v>1</v>
      </c>
      <c r="L204" s="173"/>
      <c r="M204" s="174" t="s">
        <v>1</v>
      </c>
      <c r="N204" s="175" t="s">
        <v>40</v>
      </c>
      <c r="O204" s="51"/>
      <c r="P204" s="162">
        <f t="shared" si="21"/>
        <v>0</v>
      </c>
      <c r="Q204" s="162">
        <v>0</v>
      </c>
      <c r="R204" s="162">
        <f t="shared" si="22"/>
        <v>0</v>
      </c>
      <c r="S204" s="162">
        <v>0</v>
      </c>
      <c r="T204" s="163">
        <f t="shared" si="23"/>
        <v>0</v>
      </c>
      <c r="AR204" s="164" t="s">
        <v>1278</v>
      </c>
      <c r="AT204" s="164" t="s">
        <v>280</v>
      </c>
      <c r="AU204" s="164" t="s">
        <v>86</v>
      </c>
      <c r="AY204" s="13" t="s">
        <v>182</v>
      </c>
      <c r="BE204" s="165">
        <f t="shared" si="24"/>
        <v>0</v>
      </c>
      <c r="BF204" s="165">
        <f t="shared" si="25"/>
        <v>0</v>
      </c>
      <c r="BG204" s="165">
        <f t="shared" si="26"/>
        <v>0</v>
      </c>
      <c r="BH204" s="165">
        <f t="shared" si="27"/>
        <v>0</v>
      </c>
      <c r="BI204" s="165">
        <f t="shared" si="28"/>
        <v>0</v>
      </c>
      <c r="BJ204" s="13" t="s">
        <v>86</v>
      </c>
      <c r="BK204" s="165">
        <f t="shared" si="29"/>
        <v>0</v>
      </c>
      <c r="BL204" s="13" t="s">
        <v>445</v>
      </c>
      <c r="BM204" s="164" t="s">
        <v>732</v>
      </c>
    </row>
    <row r="205" spans="2:65" s="1" customFormat="1" ht="16.5" customHeight="1">
      <c r="B205" s="152"/>
      <c r="C205" s="166" t="s">
        <v>461</v>
      </c>
      <c r="D205" s="166" t="s">
        <v>280</v>
      </c>
      <c r="E205" s="167" t="s">
        <v>1339</v>
      </c>
      <c r="F205" s="168" t="s">
        <v>1340</v>
      </c>
      <c r="G205" s="169" t="s">
        <v>1338</v>
      </c>
      <c r="H205" s="170">
        <v>70</v>
      </c>
      <c r="I205" s="171"/>
      <c r="J205" s="172">
        <f t="shared" si="20"/>
        <v>0</v>
      </c>
      <c r="K205" s="168" t="s">
        <v>1</v>
      </c>
      <c r="L205" s="173"/>
      <c r="M205" s="174" t="s">
        <v>1</v>
      </c>
      <c r="N205" s="175" t="s">
        <v>40</v>
      </c>
      <c r="O205" s="51"/>
      <c r="P205" s="162">
        <f t="shared" si="21"/>
        <v>0</v>
      </c>
      <c r="Q205" s="162">
        <v>0</v>
      </c>
      <c r="R205" s="162">
        <f t="shared" si="22"/>
        <v>0</v>
      </c>
      <c r="S205" s="162">
        <v>0</v>
      </c>
      <c r="T205" s="163">
        <f t="shared" si="23"/>
        <v>0</v>
      </c>
      <c r="AR205" s="164" t="s">
        <v>1278</v>
      </c>
      <c r="AT205" s="164" t="s">
        <v>280</v>
      </c>
      <c r="AU205" s="164" t="s">
        <v>86</v>
      </c>
      <c r="AY205" s="13" t="s">
        <v>182</v>
      </c>
      <c r="BE205" s="165">
        <f t="shared" si="24"/>
        <v>0</v>
      </c>
      <c r="BF205" s="165">
        <f t="shared" si="25"/>
        <v>0</v>
      </c>
      <c r="BG205" s="165">
        <f t="shared" si="26"/>
        <v>0</v>
      </c>
      <c r="BH205" s="165">
        <f t="shared" si="27"/>
        <v>0</v>
      </c>
      <c r="BI205" s="165">
        <f t="shared" si="28"/>
        <v>0</v>
      </c>
      <c r="BJ205" s="13" t="s">
        <v>86</v>
      </c>
      <c r="BK205" s="165">
        <f t="shared" si="29"/>
        <v>0</v>
      </c>
      <c r="BL205" s="13" t="s">
        <v>445</v>
      </c>
      <c r="BM205" s="164" t="s">
        <v>740</v>
      </c>
    </row>
    <row r="206" spans="2:65" s="1" customFormat="1" ht="16.5" customHeight="1">
      <c r="B206" s="152"/>
      <c r="C206" s="166" t="s">
        <v>465</v>
      </c>
      <c r="D206" s="166" t="s">
        <v>280</v>
      </c>
      <c r="E206" s="167" t="s">
        <v>1341</v>
      </c>
      <c r="F206" s="168" t="s">
        <v>1342</v>
      </c>
      <c r="G206" s="169" t="s">
        <v>1277</v>
      </c>
      <c r="H206" s="170">
        <v>22</v>
      </c>
      <c r="I206" s="171"/>
      <c r="J206" s="172">
        <f t="shared" si="2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21"/>
        <v>0</v>
      </c>
      <c r="Q206" s="162">
        <v>0</v>
      </c>
      <c r="R206" s="162">
        <f t="shared" si="22"/>
        <v>0</v>
      </c>
      <c r="S206" s="162">
        <v>0</v>
      </c>
      <c r="T206" s="163">
        <f t="shared" si="23"/>
        <v>0</v>
      </c>
      <c r="AR206" s="164" t="s">
        <v>1278</v>
      </c>
      <c r="AT206" s="164" t="s">
        <v>280</v>
      </c>
      <c r="AU206" s="164" t="s">
        <v>86</v>
      </c>
      <c r="AY206" s="13" t="s">
        <v>182</v>
      </c>
      <c r="BE206" s="165">
        <f t="shared" si="24"/>
        <v>0</v>
      </c>
      <c r="BF206" s="165">
        <f t="shared" si="25"/>
        <v>0</v>
      </c>
      <c r="BG206" s="165">
        <f t="shared" si="26"/>
        <v>0</v>
      </c>
      <c r="BH206" s="165">
        <f t="shared" si="27"/>
        <v>0</v>
      </c>
      <c r="BI206" s="165">
        <f t="shared" si="28"/>
        <v>0</v>
      </c>
      <c r="BJ206" s="13" t="s">
        <v>86</v>
      </c>
      <c r="BK206" s="165">
        <f t="shared" si="29"/>
        <v>0</v>
      </c>
      <c r="BL206" s="13" t="s">
        <v>445</v>
      </c>
      <c r="BM206" s="164" t="s">
        <v>748</v>
      </c>
    </row>
    <row r="207" spans="2:65" s="1" customFormat="1" ht="16.5" customHeight="1">
      <c r="B207" s="152"/>
      <c r="C207" s="166" t="s">
        <v>469</v>
      </c>
      <c r="D207" s="166" t="s">
        <v>280</v>
      </c>
      <c r="E207" s="167" t="s">
        <v>1343</v>
      </c>
      <c r="F207" s="168" t="s">
        <v>1344</v>
      </c>
      <c r="G207" s="169" t="s">
        <v>1277</v>
      </c>
      <c r="H207" s="170">
        <v>14</v>
      </c>
      <c r="I207" s="171"/>
      <c r="J207" s="172">
        <f t="shared" si="2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21"/>
        <v>0</v>
      </c>
      <c r="Q207" s="162">
        <v>0</v>
      </c>
      <c r="R207" s="162">
        <f t="shared" si="22"/>
        <v>0</v>
      </c>
      <c r="S207" s="162">
        <v>0</v>
      </c>
      <c r="T207" s="163">
        <f t="shared" si="23"/>
        <v>0</v>
      </c>
      <c r="AR207" s="164" t="s">
        <v>1278</v>
      </c>
      <c r="AT207" s="164" t="s">
        <v>280</v>
      </c>
      <c r="AU207" s="164" t="s">
        <v>86</v>
      </c>
      <c r="AY207" s="13" t="s">
        <v>182</v>
      </c>
      <c r="BE207" s="165">
        <f t="shared" si="24"/>
        <v>0</v>
      </c>
      <c r="BF207" s="165">
        <f t="shared" si="25"/>
        <v>0</v>
      </c>
      <c r="BG207" s="165">
        <f t="shared" si="26"/>
        <v>0</v>
      </c>
      <c r="BH207" s="165">
        <f t="shared" si="27"/>
        <v>0</v>
      </c>
      <c r="BI207" s="165">
        <f t="shared" si="28"/>
        <v>0</v>
      </c>
      <c r="BJ207" s="13" t="s">
        <v>86</v>
      </c>
      <c r="BK207" s="165">
        <f t="shared" si="29"/>
        <v>0</v>
      </c>
      <c r="BL207" s="13" t="s">
        <v>445</v>
      </c>
      <c r="BM207" s="164" t="s">
        <v>756</v>
      </c>
    </row>
    <row r="208" spans="2:65" s="1" customFormat="1" ht="16.5" customHeight="1">
      <c r="B208" s="152"/>
      <c r="C208" s="166" t="s">
        <v>473</v>
      </c>
      <c r="D208" s="166" t="s">
        <v>280</v>
      </c>
      <c r="E208" s="167" t="s">
        <v>1345</v>
      </c>
      <c r="F208" s="168" t="s">
        <v>1346</v>
      </c>
      <c r="G208" s="169" t="s">
        <v>1277</v>
      </c>
      <c r="H208" s="170">
        <v>5</v>
      </c>
      <c r="I208" s="171"/>
      <c r="J208" s="172">
        <f t="shared" si="2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21"/>
        <v>0</v>
      </c>
      <c r="Q208" s="162">
        <v>0</v>
      </c>
      <c r="R208" s="162">
        <f t="shared" si="22"/>
        <v>0</v>
      </c>
      <c r="S208" s="162">
        <v>0</v>
      </c>
      <c r="T208" s="163">
        <f t="shared" si="23"/>
        <v>0</v>
      </c>
      <c r="AR208" s="164" t="s">
        <v>1278</v>
      </c>
      <c r="AT208" s="164" t="s">
        <v>280</v>
      </c>
      <c r="AU208" s="164" t="s">
        <v>86</v>
      </c>
      <c r="AY208" s="13" t="s">
        <v>182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3" t="s">
        <v>86</v>
      </c>
      <c r="BK208" s="165">
        <f t="shared" si="29"/>
        <v>0</v>
      </c>
      <c r="BL208" s="13" t="s">
        <v>445</v>
      </c>
      <c r="BM208" s="164" t="s">
        <v>764</v>
      </c>
    </row>
    <row r="209" spans="2:65" s="1" customFormat="1" ht="16.5" customHeight="1">
      <c r="B209" s="152"/>
      <c r="C209" s="166" t="s">
        <v>477</v>
      </c>
      <c r="D209" s="166" t="s">
        <v>280</v>
      </c>
      <c r="E209" s="167" t="s">
        <v>1347</v>
      </c>
      <c r="F209" s="168" t="s">
        <v>1348</v>
      </c>
      <c r="G209" s="169" t="s">
        <v>1277</v>
      </c>
      <c r="H209" s="170">
        <v>14</v>
      </c>
      <c r="I209" s="171"/>
      <c r="J209" s="172">
        <f t="shared" si="20"/>
        <v>0</v>
      </c>
      <c r="K209" s="168" t="s">
        <v>1</v>
      </c>
      <c r="L209" s="173"/>
      <c r="M209" s="174" t="s">
        <v>1</v>
      </c>
      <c r="N209" s="175" t="s">
        <v>40</v>
      </c>
      <c r="O209" s="51"/>
      <c r="P209" s="162">
        <f t="shared" si="21"/>
        <v>0</v>
      </c>
      <c r="Q209" s="162">
        <v>0</v>
      </c>
      <c r="R209" s="162">
        <f t="shared" si="22"/>
        <v>0</v>
      </c>
      <c r="S209" s="162">
        <v>0</v>
      </c>
      <c r="T209" s="163">
        <f t="shared" si="23"/>
        <v>0</v>
      </c>
      <c r="AR209" s="164" t="s">
        <v>1278</v>
      </c>
      <c r="AT209" s="164" t="s">
        <v>280</v>
      </c>
      <c r="AU209" s="164" t="s">
        <v>86</v>
      </c>
      <c r="AY209" s="13" t="s">
        <v>182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3" t="s">
        <v>86</v>
      </c>
      <c r="BK209" s="165">
        <f t="shared" si="29"/>
        <v>0</v>
      </c>
      <c r="BL209" s="13" t="s">
        <v>445</v>
      </c>
      <c r="BM209" s="164" t="s">
        <v>774</v>
      </c>
    </row>
    <row r="210" spans="2:65" s="1" customFormat="1" ht="16.5" customHeight="1">
      <c r="B210" s="152"/>
      <c r="C210" s="166" t="s">
        <v>481</v>
      </c>
      <c r="D210" s="166" t="s">
        <v>280</v>
      </c>
      <c r="E210" s="167" t="s">
        <v>1349</v>
      </c>
      <c r="F210" s="168" t="s">
        <v>1350</v>
      </c>
      <c r="G210" s="169" t="s">
        <v>1338</v>
      </c>
      <c r="H210" s="170">
        <v>160</v>
      </c>
      <c r="I210" s="171"/>
      <c r="J210" s="172">
        <f t="shared" si="2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21"/>
        <v>0</v>
      </c>
      <c r="Q210" s="162">
        <v>0</v>
      </c>
      <c r="R210" s="162">
        <f t="shared" si="22"/>
        <v>0</v>
      </c>
      <c r="S210" s="162">
        <v>0</v>
      </c>
      <c r="T210" s="163">
        <f t="shared" si="23"/>
        <v>0</v>
      </c>
      <c r="AR210" s="164" t="s">
        <v>1278</v>
      </c>
      <c r="AT210" s="164" t="s">
        <v>280</v>
      </c>
      <c r="AU210" s="164" t="s">
        <v>86</v>
      </c>
      <c r="AY210" s="13" t="s">
        <v>182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3" t="s">
        <v>86</v>
      </c>
      <c r="BK210" s="165">
        <f t="shared" si="29"/>
        <v>0</v>
      </c>
      <c r="BL210" s="13" t="s">
        <v>445</v>
      </c>
      <c r="BM210" s="164" t="s">
        <v>782</v>
      </c>
    </row>
    <row r="211" spans="2:65" s="1" customFormat="1" ht="16.5" customHeight="1">
      <c r="B211" s="152"/>
      <c r="C211" s="166" t="s">
        <v>485</v>
      </c>
      <c r="D211" s="166" t="s">
        <v>280</v>
      </c>
      <c r="E211" s="167" t="s">
        <v>1351</v>
      </c>
      <c r="F211" s="168" t="s">
        <v>1352</v>
      </c>
      <c r="G211" s="169" t="s">
        <v>280</v>
      </c>
      <c r="H211" s="170">
        <v>17</v>
      </c>
      <c r="I211" s="171"/>
      <c r="J211" s="172">
        <f t="shared" si="2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21"/>
        <v>0</v>
      </c>
      <c r="Q211" s="162">
        <v>0</v>
      </c>
      <c r="R211" s="162">
        <f t="shared" si="22"/>
        <v>0</v>
      </c>
      <c r="S211" s="162">
        <v>0</v>
      </c>
      <c r="T211" s="163">
        <f t="shared" si="23"/>
        <v>0</v>
      </c>
      <c r="AR211" s="164" t="s">
        <v>1278</v>
      </c>
      <c r="AT211" s="164" t="s">
        <v>280</v>
      </c>
      <c r="AU211" s="164" t="s">
        <v>86</v>
      </c>
      <c r="AY211" s="13" t="s">
        <v>182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3" t="s">
        <v>86</v>
      </c>
      <c r="BK211" s="165">
        <f t="shared" si="29"/>
        <v>0</v>
      </c>
      <c r="BL211" s="13" t="s">
        <v>445</v>
      </c>
      <c r="BM211" s="164" t="s">
        <v>790</v>
      </c>
    </row>
    <row r="212" spans="2:65" s="1" customFormat="1" ht="16.5" customHeight="1">
      <c r="B212" s="152"/>
      <c r="C212" s="166" t="s">
        <v>489</v>
      </c>
      <c r="D212" s="166" t="s">
        <v>280</v>
      </c>
      <c r="E212" s="167" t="s">
        <v>1353</v>
      </c>
      <c r="F212" s="168" t="s">
        <v>1354</v>
      </c>
      <c r="G212" s="169" t="s">
        <v>280</v>
      </c>
      <c r="H212" s="170">
        <v>54</v>
      </c>
      <c r="I212" s="171"/>
      <c r="J212" s="172">
        <f t="shared" si="2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64" t="s">
        <v>1278</v>
      </c>
      <c r="AT212" s="164" t="s">
        <v>280</v>
      </c>
      <c r="AU212" s="164" t="s">
        <v>86</v>
      </c>
      <c r="AY212" s="13" t="s">
        <v>182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3" t="s">
        <v>86</v>
      </c>
      <c r="BK212" s="165">
        <f t="shared" si="29"/>
        <v>0</v>
      </c>
      <c r="BL212" s="13" t="s">
        <v>445</v>
      </c>
      <c r="BM212" s="164" t="s">
        <v>798</v>
      </c>
    </row>
    <row r="213" spans="2:65" s="1" customFormat="1" ht="16.5" customHeight="1">
      <c r="B213" s="152"/>
      <c r="C213" s="166" t="s">
        <v>493</v>
      </c>
      <c r="D213" s="166" t="s">
        <v>280</v>
      </c>
      <c r="E213" s="167" t="s">
        <v>1355</v>
      </c>
      <c r="F213" s="168" t="s">
        <v>1356</v>
      </c>
      <c r="G213" s="169" t="s">
        <v>1277</v>
      </c>
      <c r="H213" s="170">
        <v>3</v>
      </c>
      <c r="I213" s="171"/>
      <c r="J213" s="172">
        <f t="shared" si="2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21"/>
        <v>0</v>
      </c>
      <c r="Q213" s="162">
        <v>0</v>
      </c>
      <c r="R213" s="162">
        <f t="shared" si="22"/>
        <v>0</v>
      </c>
      <c r="S213" s="162">
        <v>0</v>
      </c>
      <c r="T213" s="163">
        <f t="shared" si="23"/>
        <v>0</v>
      </c>
      <c r="AR213" s="164" t="s">
        <v>1278</v>
      </c>
      <c r="AT213" s="164" t="s">
        <v>280</v>
      </c>
      <c r="AU213" s="164" t="s">
        <v>86</v>
      </c>
      <c r="AY213" s="13" t="s">
        <v>182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3" t="s">
        <v>86</v>
      </c>
      <c r="BK213" s="165">
        <f t="shared" si="29"/>
        <v>0</v>
      </c>
      <c r="BL213" s="13" t="s">
        <v>445</v>
      </c>
      <c r="BM213" s="164" t="s">
        <v>806</v>
      </c>
    </row>
    <row r="214" spans="2:65" s="1" customFormat="1" ht="16.5" customHeight="1">
      <c r="B214" s="152"/>
      <c r="C214" s="166" t="s">
        <v>497</v>
      </c>
      <c r="D214" s="166" t="s">
        <v>280</v>
      </c>
      <c r="E214" s="167" t="s">
        <v>1357</v>
      </c>
      <c r="F214" s="168" t="s">
        <v>1358</v>
      </c>
      <c r="G214" s="169" t="s">
        <v>1277</v>
      </c>
      <c r="H214" s="170">
        <v>12</v>
      </c>
      <c r="I214" s="171"/>
      <c r="J214" s="172">
        <f t="shared" si="20"/>
        <v>0</v>
      </c>
      <c r="K214" s="168" t="s">
        <v>1</v>
      </c>
      <c r="L214" s="173"/>
      <c r="M214" s="174" t="s">
        <v>1</v>
      </c>
      <c r="N214" s="175" t="s">
        <v>40</v>
      </c>
      <c r="O214" s="51"/>
      <c r="P214" s="162">
        <f t="shared" si="21"/>
        <v>0</v>
      </c>
      <c r="Q214" s="162">
        <v>0</v>
      </c>
      <c r="R214" s="162">
        <f t="shared" si="22"/>
        <v>0</v>
      </c>
      <c r="S214" s="162">
        <v>0</v>
      </c>
      <c r="T214" s="163">
        <f t="shared" si="23"/>
        <v>0</v>
      </c>
      <c r="AR214" s="164" t="s">
        <v>1278</v>
      </c>
      <c r="AT214" s="164" t="s">
        <v>280</v>
      </c>
      <c r="AU214" s="164" t="s">
        <v>86</v>
      </c>
      <c r="AY214" s="13" t="s">
        <v>182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3" t="s">
        <v>86</v>
      </c>
      <c r="BK214" s="165">
        <f t="shared" si="29"/>
        <v>0</v>
      </c>
      <c r="BL214" s="13" t="s">
        <v>445</v>
      </c>
      <c r="BM214" s="164" t="s">
        <v>816</v>
      </c>
    </row>
    <row r="215" spans="2:65" s="1" customFormat="1" ht="16.5" customHeight="1">
      <c r="B215" s="152"/>
      <c r="C215" s="166" t="s">
        <v>501</v>
      </c>
      <c r="D215" s="166" t="s">
        <v>280</v>
      </c>
      <c r="E215" s="167" t="s">
        <v>1359</v>
      </c>
      <c r="F215" s="168" t="s">
        <v>1360</v>
      </c>
      <c r="G215" s="169" t="s">
        <v>1277</v>
      </c>
      <c r="H215" s="170">
        <v>6</v>
      </c>
      <c r="I215" s="171"/>
      <c r="J215" s="172">
        <f t="shared" si="2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21"/>
        <v>0</v>
      </c>
      <c r="Q215" s="162">
        <v>0</v>
      </c>
      <c r="R215" s="162">
        <f t="shared" si="22"/>
        <v>0</v>
      </c>
      <c r="S215" s="162">
        <v>0</v>
      </c>
      <c r="T215" s="163">
        <f t="shared" si="23"/>
        <v>0</v>
      </c>
      <c r="AR215" s="164" t="s">
        <v>1278</v>
      </c>
      <c r="AT215" s="164" t="s">
        <v>280</v>
      </c>
      <c r="AU215" s="164" t="s">
        <v>86</v>
      </c>
      <c r="AY215" s="13" t="s">
        <v>182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3" t="s">
        <v>86</v>
      </c>
      <c r="BK215" s="165">
        <f t="shared" si="29"/>
        <v>0</v>
      </c>
      <c r="BL215" s="13" t="s">
        <v>445</v>
      </c>
      <c r="BM215" s="164" t="s">
        <v>824</v>
      </c>
    </row>
    <row r="216" spans="2:65" s="1" customFormat="1" ht="16.5" customHeight="1">
      <c r="B216" s="152"/>
      <c r="C216" s="166" t="s">
        <v>506</v>
      </c>
      <c r="D216" s="166" t="s">
        <v>280</v>
      </c>
      <c r="E216" s="167" t="s">
        <v>1361</v>
      </c>
      <c r="F216" s="168" t="s">
        <v>1362</v>
      </c>
      <c r="G216" s="169" t="s">
        <v>1277</v>
      </c>
      <c r="H216" s="170">
        <v>75</v>
      </c>
      <c r="I216" s="171"/>
      <c r="J216" s="172">
        <f t="shared" si="20"/>
        <v>0</v>
      </c>
      <c r="K216" s="168" t="s">
        <v>1</v>
      </c>
      <c r="L216" s="173"/>
      <c r="M216" s="174" t="s">
        <v>1</v>
      </c>
      <c r="N216" s="175" t="s">
        <v>40</v>
      </c>
      <c r="O216" s="51"/>
      <c r="P216" s="162">
        <f t="shared" si="21"/>
        <v>0</v>
      </c>
      <c r="Q216" s="162">
        <v>0</v>
      </c>
      <c r="R216" s="162">
        <f t="shared" si="22"/>
        <v>0</v>
      </c>
      <c r="S216" s="162">
        <v>0</v>
      </c>
      <c r="T216" s="163">
        <f t="shared" si="23"/>
        <v>0</v>
      </c>
      <c r="AR216" s="164" t="s">
        <v>1278</v>
      </c>
      <c r="AT216" s="164" t="s">
        <v>280</v>
      </c>
      <c r="AU216" s="164" t="s">
        <v>86</v>
      </c>
      <c r="AY216" s="13" t="s">
        <v>182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3" t="s">
        <v>86</v>
      </c>
      <c r="BK216" s="165">
        <f t="shared" si="29"/>
        <v>0</v>
      </c>
      <c r="BL216" s="13" t="s">
        <v>445</v>
      </c>
      <c r="BM216" s="164" t="s">
        <v>832</v>
      </c>
    </row>
    <row r="217" spans="2:65" s="1" customFormat="1" ht="16.5" customHeight="1">
      <c r="B217" s="152"/>
      <c r="C217" s="166" t="s">
        <v>510</v>
      </c>
      <c r="D217" s="166" t="s">
        <v>280</v>
      </c>
      <c r="E217" s="167" t="s">
        <v>1363</v>
      </c>
      <c r="F217" s="168" t="s">
        <v>1364</v>
      </c>
      <c r="G217" s="169" t="s">
        <v>1277</v>
      </c>
      <c r="H217" s="170">
        <v>180</v>
      </c>
      <c r="I217" s="171"/>
      <c r="J217" s="172">
        <f t="shared" si="20"/>
        <v>0</v>
      </c>
      <c r="K217" s="168" t="s">
        <v>1</v>
      </c>
      <c r="L217" s="173"/>
      <c r="M217" s="174" t="s">
        <v>1</v>
      </c>
      <c r="N217" s="175" t="s">
        <v>40</v>
      </c>
      <c r="O217" s="51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164" t="s">
        <v>1278</v>
      </c>
      <c r="AT217" s="164" t="s">
        <v>280</v>
      </c>
      <c r="AU217" s="164" t="s">
        <v>86</v>
      </c>
      <c r="AY217" s="13" t="s">
        <v>182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3" t="s">
        <v>86</v>
      </c>
      <c r="BK217" s="165">
        <f t="shared" si="29"/>
        <v>0</v>
      </c>
      <c r="BL217" s="13" t="s">
        <v>445</v>
      </c>
      <c r="BM217" s="164" t="s">
        <v>841</v>
      </c>
    </row>
    <row r="218" spans="2:65" s="1" customFormat="1" ht="16.5" customHeight="1">
      <c r="B218" s="152"/>
      <c r="C218" s="166" t="s">
        <v>514</v>
      </c>
      <c r="D218" s="166" t="s">
        <v>280</v>
      </c>
      <c r="E218" s="167" t="s">
        <v>1365</v>
      </c>
      <c r="F218" s="168" t="s">
        <v>1366</v>
      </c>
      <c r="G218" s="169" t="s">
        <v>1277</v>
      </c>
      <c r="H218" s="170">
        <v>14</v>
      </c>
      <c r="I218" s="171"/>
      <c r="J218" s="172">
        <f t="shared" si="20"/>
        <v>0</v>
      </c>
      <c r="K218" s="168" t="s">
        <v>1</v>
      </c>
      <c r="L218" s="173"/>
      <c r="M218" s="174" t="s">
        <v>1</v>
      </c>
      <c r="N218" s="175" t="s">
        <v>40</v>
      </c>
      <c r="O218" s="51"/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AR218" s="164" t="s">
        <v>1278</v>
      </c>
      <c r="AT218" s="164" t="s">
        <v>280</v>
      </c>
      <c r="AU218" s="164" t="s">
        <v>86</v>
      </c>
      <c r="AY218" s="13" t="s">
        <v>182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3" t="s">
        <v>86</v>
      </c>
      <c r="BK218" s="165">
        <f t="shared" si="29"/>
        <v>0</v>
      </c>
      <c r="BL218" s="13" t="s">
        <v>445</v>
      </c>
      <c r="BM218" s="164" t="s">
        <v>849</v>
      </c>
    </row>
    <row r="219" spans="2:65" s="1" customFormat="1" ht="16.5" customHeight="1">
      <c r="B219" s="152"/>
      <c r="C219" s="166" t="s">
        <v>518</v>
      </c>
      <c r="D219" s="166" t="s">
        <v>280</v>
      </c>
      <c r="E219" s="167" t="s">
        <v>1367</v>
      </c>
      <c r="F219" s="168" t="s">
        <v>1368</v>
      </c>
      <c r="G219" s="169" t="s">
        <v>1277</v>
      </c>
      <c r="H219" s="170">
        <v>35</v>
      </c>
      <c r="I219" s="171"/>
      <c r="J219" s="172">
        <f t="shared" si="20"/>
        <v>0</v>
      </c>
      <c r="K219" s="168" t="s">
        <v>1</v>
      </c>
      <c r="L219" s="173"/>
      <c r="M219" s="174" t="s">
        <v>1</v>
      </c>
      <c r="N219" s="175" t="s">
        <v>40</v>
      </c>
      <c r="O219" s="51"/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AR219" s="164" t="s">
        <v>1278</v>
      </c>
      <c r="AT219" s="164" t="s">
        <v>280</v>
      </c>
      <c r="AU219" s="164" t="s">
        <v>86</v>
      </c>
      <c r="AY219" s="13" t="s">
        <v>182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3" t="s">
        <v>86</v>
      </c>
      <c r="BK219" s="165">
        <f t="shared" si="29"/>
        <v>0</v>
      </c>
      <c r="BL219" s="13" t="s">
        <v>445</v>
      </c>
      <c r="BM219" s="164" t="s">
        <v>857</v>
      </c>
    </row>
    <row r="220" spans="2:65" s="1" customFormat="1" ht="16.5" customHeight="1">
      <c r="B220" s="152"/>
      <c r="C220" s="166" t="s">
        <v>522</v>
      </c>
      <c r="D220" s="166" t="s">
        <v>280</v>
      </c>
      <c r="E220" s="167" t="s">
        <v>1369</v>
      </c>
      <c r="F220" s="168" t="s">
        <v>1370</v>
      </c>
      <c r="G220" s="169" t="s">
        <v>1277</v>
      </c>
      <c r="H220" s="170">
        <v>27</v>
      </c>
      <c r="I220" s="171"/>
      <c r="J220" s="172">
        <f t="shared" si="20"/>
        <v>0</v>
      </c>
      <c r="K220" s="168" t="s">
        <v>1</v>
      </c>
      <c r="L220" s="173"/>
      <c r="M220" s="174" t="s">
        <v>1</v>
      </c>
      <c r="N220" s="175" t="s">
        <v>40</v>
      </c>
      <c r="O220" s="51"/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AR220" s="164" t="s">
        <v>1278</v>
      </c>
      <c r="AT220" s="164" t="s">
        <v>280</v>
      </c>
      <c r="AU220" s="164" t="s">
        <v>86</v>
      </c>
      <c r="AY220" s="13" t="s">
        <v>182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3" t="s">
        <v>86</v>
      </c>
      <c r="BK220" s="165">
        <f t="shared" si="29"/>
        <v>0</v>
      </c>
      <c r="BL220" s="13" t="s">
        <v>445</v>
      </c>
      <c r="BM220" s="164" t="s">
        <v>865</v>
      </c>
    </row>
    <row r="221" spans="2:65" s="1" customFormat="1" ht="16.5" customHeight="1">
      <c r="B221" s="152"/>
      <c r="C221" s="166" t="s">
        <v>526</v>
      </c>
      <c r="D221" s="166" t="s">
        <v>280</v>
      </c>
      <c r="E221" s="167" t="s">
        <v>1371</v>
      </c>
      <c r="F221" s="168" t="s">
        <v>1372</v>
      </c>
      <c r="G221" s="169" t="s">
        <v>1277</v>
      </c>
      <c r="H221" s="170">
        <v>19</v>
      </c>
      <c r="I221" s="171"/>
      <c r="J221" s="172">
        <f t="shared" si="20"/>
        <v>0</v>
      </c>
      <c r="K221" s="168" t="s">
        <v>1</v>
      </c>
      <c r="L221" s="173"/>
      <c r="M221" s="174" t="s">
        <v>1</v>
      </c>
      <c r="N221" s="175" t="s">
        <v>40</v>
      </c>
      <c r="O221" s="51"/>
      <c r="P221" s="162">
        <f t="shared" si="21"/>
        <v>0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AR221" s="164" t="s">
        <v>1278</v>
      </c>
      <c r="AT221" s="164" t="s">
        <v>280</v>
      </c>
      <c r="AU221" s="164" t="s">
        <v>86</v>
      </c>
      <c r="AY221" s="13" t="s">
        <v>182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3" t="s">
        <v>86</v>
      </c>
      <c r="BK221" s="165">
        <f t="shared" si="29"/>
        <v>0</v>
      </c>
      <c r="BL221" s="13" t="s">
        <v>445</v>
      </c>
      <c r="BM221" s="164" t="s">
        <v>873</v>
      </c>
    </row>
    <row r="222" spans="2:65" s="1" customFormat="1" ht="16.5" customHeight="1">
      <c r="B222" s="152"/>
      <c r="C222" s="166" t="s">
        <v>530</v>
      </c>
      <c r="D222" s="166" t="s">
        <v>280</v>
      </c>
      <c r="E222" s="167" t="s">
        <v>1373</v>
      </c>
      <c r="F222" s="168" t="s">
        <v>1374</v>
      </c>
      <c r="G222" s="169" t="s">
        <v>1277</v>
      </c>
      <c r="H222" s="170">
        <v>28</v>
      </c>
      <c r="I222" s="171"/>
      <c r="J222" s="172">
        <f t="shared" si="20"/>
        <v>0</v>
      </c>
      <c r="K222" s="168" t="s">
        <v>1</v>
      </c>
      <c r="L222" s="173"/>
      <c r="M222" s="174" t="s">
        <v>1</v>
      </c>
      <c r="N222" s="175" t="s">
        <v>40</v>
      </c>
      <c r="O222" s="51"/>
      <c r="P222" s="162">
        <f t="shared" si="21"/>
        <v>0</v>
      </c>
      <c r="Q222" s="162">
        <v>0</v>
      </c>
      <c r="R222" s="162">
        <f t="shared" si="22"/>
        <v>0</v>
      </c>
      <c r="S222" s="162">
        <v>0</v>
      </c>
      <c r="T222" s="163">
        <f t="shared" si="23"/>
        <v>0</v>
      </c>
      <c r="AR222" s="164" t="s">
        <v>1278</v>
      </c>
      <c r="AT222" s="164" t="s">
        <v>280</v>
      </c>
      <c r="AU222" s="164" t="s">
        <v>86</v>
      </c>
      <c r="AY222" s="13" t="s">
        <v>182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3" t="s">
        <v>86</v>
      </c>
      <c r="BK222" s="165">
        <f t="shared" si="29"/>
        <v>0</v>
      </c>
      <c r="BL222" s="13" t="s">
        <v>445</v>
      </c>
      <c r="BM222" s="164" t="s">
        <v>881</v>
      </c>
    </row>
    <row r="223" spans="2:65" s="1" customFormat="1" ht="16.5" customHeight="1">
      <c r="B223" s="152"/>
      <c r="C223" s="166" t="s">
        <v>534</v>
      </c>
      <c r="D223" s="166" t="s">
        <v>280</v>
      </c>
      <c r="E223" s="167" t="s">
        <v>1375</v>
      </c>
      <c r="F223" s="168" t="s">
        <v>1376</v>
      </c>
      <c r="G223" s="169" t="s">
        <v>1277</v>
      </c>
      <c r="H223" s="170">
        <v>3</v>
      </c>
      <c r="I223" s="171"/>
      <c r="J223" s="172">
        <f t="shared" si="20"/>
        <v>0</v>
      </c>
      <c r="K223" s="168" t="s">
        <v>1</v>
      </c>
      <c r="L223" s="173"/>
      <c r="M223" s="174" t="s">
        <v>1</v>
      </c>
      <c r="N223" s="175" t="s">
        <v>40</v>
      </c>
      <c r="O223" s="51"/>
      <c r="P223" s="162">
        <f t="shared" si="21"/>
        <v>0</v>
      </c>
      <c r="Q223" s="162">
        <v>0</v>
      </c>
      <c r="R223" s="162">
        <f t="shared" si="22"/>
        <v>0</v>
      </c>
      <c r="S223" s="162">
        <v>0</v>
      </c>
      <c r="T223" s="163">
        <f t="shared" si="23"/>
        <v>0</v>
      </c>
      <c r="AR223" s="164" t="s">
        <v>1278</v>
      </c>
      <c r="AT223" s="164" t="s">
        <v>280</v>
      </c>
      <c r="AU223" s="164" t="s">
        <v>86</v>
      </c>
      <c r="AY223" s="13" t="s">
        <v>182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3" t="s">
        <v>86</v>
      </c>
      <c r="BK223" s="165">
        <f t="shared" si="29"/>
        <v>0</v>
      </c>
      <c r="BL223" s="13" t="s">
        <v>445</v>
      </c>
      <c r="BM223" s="164" t="s">
        <v>889</v>
      </c>
    </row>
    <row r="224" spans="2:65" s="1" customFormat="1" ht="16.5" customHeight="1">
      <c r="B224" s="152"/>
      <c r="C224" s="166" t="s">
        <v>538</v>
      </c>
      <c r="D224" s="166" t="s">
        <v>280</v>
      </c>
      <c r="E224" s="167" t="s">
        <v>1377</v>
      </c>
      <c r="F224" s="168" t="s">
        <v>1378</v>
      </c>
      <c r="G224" s="169" t="s">
        <v>1277</v>
      </c>
      <c r="H224" s="170">
        <v>3</v>
      </c>
      <c r="I224" s="171"/>
      <c r="J224" s="172">
        <f t="shared" si="20"/>
        <v>0</v>
      </c>
      <c r="K224" s="168" t="s">
        <v>1</v>
      </c>
      <c r="L224" s="173"/>
      <c r="M224" s="174" t="s">
        <v>1</v>
      </c>
      <c r="N224" s="175" t="s">
        <v>40</v>
      </c>
      <c r="O224" s="51"/>
      <c r="P224" s="162">
        <f t="shared" si="21"/>
        <v>0</v>
      </c>
      <c r="Q224" s="162">
        <v>0</v>
      </c>
      <c r="R224" s="162">
        <f t="shared" si="22"/>
        <v>0</v>
      </c>
      <c r="S224" s="162">
        <v>0</v>
      </c>
      <c r="T224" s="163">
        <f t="shared" si="23"/>
        <v>0</v>
      </c>
      <c r="AR224" s="164" t="s">
        <v>1278</v>
      </c>
      <c r="AT224" s="164" t="s">
        <v>280</v>
      </c>
      <c r="AU224" s="164" t="s">
        <v>86</v>
      </c>
      <c r="AY224" s="13" t="s">
        <v>182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3" t="s">
        <v>86</v>
      </c>
      <c r="BK224" s="165">
        <f t="shared" si="29"/>
        <v>0</v>
      </c>
      <c r="BL224" s="13" t="s">
        <v>445</v>
      </c>
      <c r="BM224" s="164" t="s">
        <v>897</v>
      </c>
    </row>
    <row r="225" spans="2:65" s="1" customFormat="1" ht="16.5" customHeight="1">
      <c r="B225" s="152"/>
      <c r="C225" s="166" t="s">
        <v>542</v>
      </c>
      <c r="D225" s="166" t="s">
        <v>280</v>
      </c>
      <c r="E225" s="167" t="s">
        <v>1379</v>
      </c>
      <c r="F225" s="168" t="s">
        <v>1380</v>
      </c>
      <c r="G225" s="169" t="s">
        <v>1277</v>
      </c>
      <c r="H225" s="170">
        <v>6</v>
      </c>
      <c r="I225" s="171"/>
      <c r="J225" s="172">
        <f t="shared" si="20"/>
        <v>0</v>
      </c>
      <c r="K225" s="168" t="s">
        <v>1</v>
      </c>
      <c r="L225" s="173"/>
      <c r="M225" s="174" t="s">
        <v>1</v>
      </c>
      <c r="N225" s="175" t="s">
        <v>40</v>
      </c>
      <c r="O225" s="51"/>
      <c r="P225" s="162">
        <f t="shared" si="21"/>
        <v>0</v>
      </c>
      <c r="Q225" s="162">
        <v>0</v>
      </c>
      <c r="R225" s="162">
        <f t="shared" si="22"/>
        <v>0</v>
      </c>
      <c r="S225" s="162">
        <v>0</v>
      </c>
      <c r="T225" s="163">
        <f t="shared" si="23"/>
        <v>0</v>
      </c>
      <c r="AR225" s="164" t="s">
        <v>1278</v>
      </c>
      <c r="AT225" s="164" t="s">
        <v>280</v>
      </c>
      <c r="AU225" s="164" t="s">
        <v>86</v>
      </c>
      <c r="AY225" s="13" t="s">
        <v>182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3" t="s">
        <v>86</v>
      </c>
      <c r="BK225" s="165">
        <f t="shared" si="29"/>
        <v>0</v>
      </c>
      <c r="BL225" s="13" t="s">
        <v>445</v>
      </c>
      <c r="BM225" s="164" t="s">
        <v>905</v>
      </c>
    </row>
    <row r="226" spans="2:65" s="1" customFormat="1" ht="16.5" customHeight="1">
      <c r="B226" s="152"/>
      <c r="C226" s="166" t="s">
        <v>546</v>
      </c>
      <c r="D226" s="166" t="s">
        <v>280</v>
      </c>
      <c r="E226" s="167" t="s">
        <v>1381</v>
      </c>
      <c r="F226" s="168" t="s">
        <v>1382</v>
      </c>
      <c r="G226" s="169" t="s">
        <v>1277</v>
      </c>
      <c r="H226" s="170">
        <v>97</v>
      </c>
      <c r="I226" s="171"/>
      <c r="J226" s="172">
        <f t="shared" si="20"/>
        <v>0</v>
      </c>
      <c r="K226" s="168" t="s">
        <v>1</v>
      </c>
      <c r="L226" s="173"/>
      <c r="M226" s="174" t="s">
        <v>1</v>
      </c>
      <c r="N226" s="175" t="s">
        <v>40</v>
      </c>
      <c r="O226" s="51"/>
      <c r="P226" s="162">
        <f t="shared" si="21"/>
        <v>0</v>
      </c>
      <c r="Q226" s="162">
        <v>0</v>
      </c>
      <c r="R226" s="162">
        <f t="shared" si="22"/>
        <v>0</v>
      </c>
      <c r="S226" s="162">
        <v>0</v>
      </c>
      <c r="T226" s="163">
        <f t="shared" si="23"/>
        <v>0</v>
      </c>
      <c r="AR226" s="164" t="s">
        <v>1278</v>
      </c>
      <c r="AT226" s="164" t="s">
        <v>280</v>
      </c>
      <c r="AU226" s="164" t="s">
        <v>86</v>
      </c>
      <c r="AY226" s="13" t="s">
        <v>182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3" t="s">
        <v>86</v>
      </c>
      <c r="BK226" s="165">
        <f t="shared" si="29"/>
        <v>0</v>
      </c>
      <c r="BL226" s="13" t="s">
        <v>445</v>
      </c>
      <c r="BM226" s="164" t="s">
        <v>913</v>
      </c>
    </row>
    <row r="227" spans="2:65" s="1" customFormat="1" ht="16.5" customHeight="1">
      <c r="B227" s="152"/>
      <c r="C227" s="166" t="s">
        <v>550</v>
      </c>
      <c r="D227" s="166" t="s">
        <v>280</v>
      </c>
      <c r="E227" s="167" t="s">
        <v>1383</v>
      </c>
      <c r="F227" s="168" t="s">
        <v>1384</v>
      </c>
      <c r="G227" s="169" t="s">
        <v>1277</v>
      </c>
      <c r="H227" s="170">
        <v>1</v>
      </c>
      <c r="I227" s="171"/>
      <c r="J227" s="172">
        <f t="shared" si="20"/>
        <v>0</v>
      </c>
      <c r="K227" s="168" t="s">
        <v>1</v>
      </c>
      <c r="L227" s="173"/>
      <c r="M227" s="174" t="s">
        <v>1</v>
      </c>
      <c r="N227" s="175" t="s">
        <v>40</v>
      </c>
      <c r="O227" s="51"/>
      <c r="P227" s="162">
        <f t="shared" si="21"/>
        <v>0</v>
      </c>
      <c r="Q227" s="162">
        <v>0</v>
      </c>
      <c r="R227" s="162">
        <f t="shared" si="22"/>
        <v>0</v>
      </c>
      <c r="S227" s="162">
        <v>0</v>
      </c>
      <c r="T227" s="163">
        <f t="shared" si="23"/>
        <v>0</v>
      </c>
      <c r="AR227" s="164" t="s">
        <v>1278</v>
      </c>
      <c r="AT227" s="164" t="s">
        <v>280</v>
      </c>
      <c r="AU227" s="164" t="s">
        <v>86</v>
      </c>
      <c r="AY227" s="13" t="s">
        <v>182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3" t="s">
        <v>86</v>
      </c>
      <c r="BK227" s="165">
        <f t="shared" si="29"/>
        <v>0</v>
      </c>
      <c r="BL227" s="13" t="s">
        <v>445</v>
      </c>
      <c r="BM227" s="164" t="s">
        <v>921</v>
      </c>
    </row>
    <row r="228" spans="2:65" s="1" customFormat="1" ht="16.5" customHeight="1">
      <c r="B228" s="152"/>
      <c r="C228" s="166" t="s">
        <v>554</v>
      </c>
      <c r="D228" s="166" t="s">
        <v>280</v>
      </c>
      <c r="E228" s="167" t="s">
        <v>1385</v>
      </c>
      <c r="F228" s="168" t="s">
        <v>1386</v>
      </c>
      <c r="G228" s="169" t="s">
        <v>1277</v>
      </c>
      <c r="H228" s="170">
        <v>1</v>
      </c>
      <c r="I228" s="171"/>
      <c r="J228" s="172">
        <f t="shared" si="20"/>
        <v>0</v>
      </c>
      <c r="K228" s="168" t="s">
        <v>1</v>
      </c>
      <c r="L228" s="173"/>
      <c r="M228" s="174" t="s">
        <v>1</v>
      </c>
      <c r="N228" s="175" t="s">
        <v>40</v>
      </c>
      <c r="O228" s="51"/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AR228" s="164" t="s">
        <v>1278</v>
      </c>
      <c r="AT228" s="164" t="s">
        <v>280</v>
      </c>
      <c r="AU228" s="164" t="s">
        <v>86</v>
      </c>
      <c r="AY228" s="13" t="s">
        <v>182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3" t="s">
        <v>86</v>
      </c>
      <c r="BK228" s="165">
        <f t="shared" si="29"/>
        <v>0</v>
      </c>
      <c r="BL228" s="13" t="s">
        <v>445</v>
      </c>
      <c r="BM228" s="164" t="s">
        <v>931</v>
      </c>
    </row>
    <row r="229" spans="2:65" s="1" customFormat="1" ht="24" customHeight="1">
      <c r="B229" s="152"/>
      <c r="C229" s="166" t="s">
        <v>558</v>
      </c>
      <c r="D229" s="166" t="s">
        <v>280</v>
      </c>
      <c r="E229" s="167" t="s">
        <v>1387</v>
      </c>
      <c r="F229" s="168" t="s">
        <v>1388</v>
      </c>
      <c r="G229" s="169" t="s">
        <v>1277</v>
      </c>
      <c r="H229" s="170">
        <v>1</v>
      </c>
      <c r="I229" s="171"/>
      <c r="J229" s="172">
        <f t="shared" si="20"/>
        <v>0</v>
      </c>
      <c r="K229" s="168" t="s">
        <v>1</v>
      </c>
      <c r="L229" s="173"/>
      <c r="M229" s="174" t="s">
        <v>1</v>
      </c>
      <c r="N229" s="175" t="s">
        <v>40</v>
      </c>
      <c r="O229" s="51"/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AR229" s="164" t="s">
        <v>1278</v>
      </c>
      <c r="AT229" s="164" t="s">
        <v>280</v>
      </c>
      <c r="AU229" s="164" t="s">
        <v>86</v>
      </c>
      <c r="AY229" s="13" t="s">
        <v>182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3" t="s">
        <v>86</v>
      </c>
      <c r="BK229" s="165">
        <f t="shared" si="29"/>
        <v>0</v>
      </c>
      <c r="BL229" s="13" t="s">
        <v>445</v>
      </c>
      <c r="BM229" s="164" t="s">
        <v>939</v>
      </c>
    </row>
    <row r="230" spans="2:65" s="11" customFormat="1" ht="22.95" customHeight="1">
      <c r="B230" s="139"/>
      <c r="D230" s="140" t="s">
        <v>73</v>
      </c>
      <c r="E230" s="150" t="s">
        <v>1389</v>
      </c>
      <c r="F230" s="150" t="s">
        <v>1390</v>
      </c>
      <c r="I230" s="142"/>
      <c r="J230" s="151">
        <f>BK230</f>
        <v>0</v>
      </c>
      <c r="L230" s="139"/>
      <c r="M230" s="144"/>
      <c r="N230" s="145"/>
      <c r="O230" s="145"/>
      <c r="P230" s="146">
        <f>P231+P249+P270+P279+P289+P308+P325</f>
        <v>0</v>
      </c>
      <c r="Q230" s="145"/>
      <c r="R230" s="146">
        <f>R231+R249+R270+R279+R289+R308+R325</f>
        <v>0</v>
      </c>
      <c r="S230" s="145"/>
      <c r="T230" s="147">
        <f>T231+T249+T270+T279+T289+T308+T325</f>
        <v>0</v>
      </c>
      <c r="AR230" s="140" t="s">
        <v>91</v>
      </c>
      <c r="AT230" s="148" t="s">
        <v>73</v>
      </c>
      <c r="AU230" s="148" t="s">
        <v>81</v>
      </c>
      <c r="AY230" s="140" t="s">
        <v>182</v>
      </c>
      <c r="BK230" s="149">
        <f>BK231+BK249+BK270+BK279+BK289+BK308+BK325</f>
        <v>0</v>
      </c>
    </row>
    <row r="231" spans="2:65" s="11" customFormat="1" ht="20.85" customHeight="1">
      <c r="B231" s="139"/>
      <c r="D231" s="140" t="s">
        <v>73</v>
      </c>
      <c r="E231" s="150" t="s">
        <v>81</v>
      </c>
      <c r="F231" s="150" t="s">
        <v>1391</v>
      </c>
      <c r="I231" s="142"/>
      <c r="J231" s="151">
        <f>BK231</f>
        <v>0</v>
      </c>
      <c r="L231" s="139"/>
      <c r="M231" s="144"/>
      <c r="N231" s="145"/>
      <c r="O231" s="145"/>
      <c r="P231" s="146">
        <f>SUM(P232:P248)</f>
        <v>0</v>
      </c>
      <c r="Q231" s="145"/>
      <c r="R231" s="146">
        <f>SUM(R232:R248)</f>
        <v>0</v>
      </c>
      <c r="S231" s="145"/>
      <c r="T231" s="147">
        <f>SUM(T232:T248)</f>
        <v>0</v>
      </c>
      <c r="AR231" s="140" t="s">
        <v>91</v>
      </c>
      <c r="AT231" s="148" t="s">
        <v>73</v>
      </c>
      <c r="AU231" s="148" t="s">
        <v>86</v>
      </c>
      <c r="AY231" s="140" t="s">
        <v>182</v>
      </c>
      <c r="BK231" s="149">
        <f>SUM(BK232:BK248)</f>
        <v>0</v>
      </c>
    </row>
    <row r="232" spans="2:65" s="1" customFormat="1" ht="16.5" customHeight="1">
      <c r="B232" s="152"/>
      <c r="C232" s="166" t="s">
        <v>562</v>
      </c>
      <c r="D232" s="166" t="s">
        <v>280</v>
      </c>
      <c r="E232" s="167" t="s">
        <v>1392</v>
      </c>
      <c r="F232" s="168" t="s">
        <v>1393</v>
      </c>
      <c r="G232" s="169" t="s">
        <v>1277</v>
      </c>
      <c r="H232" s="170">
        <v>60</v>
      </c>
      <c r="I232" s="171"/>
      <c r="J232" s="172">
        <f t="shared" ref="J232:J248" si="30">ROUND(I232*H232,2)</f>
        <v>0</v>
      </c>
      <c r="K232" s="168" t="s">
        <v>1</v>
      </c>
      <c r="L232" s="173"/>
      <c r="M232" s="174" t="s">
        <v>1</v>
      </c>
      <c r="N232" s="175" t="s">
        <v>40</v>
      </c>
      <c r="O232" s="51"/>
      <c r="P232" s="162">
        <f t="shared" ref="P232:P248" si="31">O232*H232</f>
        <v>0</v>
      </c>
      <c r="Q232" s="162">
        <v>0</v>
      </c>
      <c r="R232" s="162">
        <f t="shared" ref="R232:R248" si="32">Q232*H232</f>
        <v>0</v>
      </c>
      <c r="S232" s="162">
        <v>0</v>
      </c>
      <c r="T232" s="163">
        <f t="shared" ref="T232:T248" si="33">S232*H232</f>
        <v>0</v>
      </c>
      <c r="AR232" s="164" t="s">
        <v>1278</v>
      </c>
      <c r="AT232" s="164" t="s">
        <v>280</v>
      </c>
      <c r="AU232" s="164" t="s">
        <v>91</v>
      </c>
      <c r="AY232" s="13" t="s">
        <v>182</v>
      </c>
      <c r="BE232" s="165">
        <f t="shared" ref="BE232:BE248" si="34">IF(N232="základná",J232,0)</f>
        <v>0</v>
      </c>
      <c r="BF232" s="165">
        <f t="shared" ref="BF232:BF248" si="35">IF(N232="znížená",J232,0)</f>
        <v>0</v>
      </c>
      <c r="BG232" s="165">
        <f t="shared" ref="BG232:BG248" si="36">IF(N232="zákl. prenesená",J232,0)</f>
        <v>0</v>
      </c>
      <c r="BH232" s="165">
        <f t="shared" ref="BH232:BH248" si="37">IF(N232="zníž. prenesená",J232,0)</f>
        <v>0</v>
      </c>
      <c r="BI232" s="165">
        <f t="shared" ref="BI232:BI248" si="38">IF(N232="nulová",J232,0)</f>
        <v>0</v>
      </c>
      <c r="BJ232" s="13" t="s">
        <v>86</v>
      </c>
      <c r="BK232" s="165">
        <f t="shared" ref="BK232:BK248" si="39">ROUND(I232*H232,2)</f>
        <v>0</v>
      </c>
      <c r="BL232" s="13" t="s">
        <v>445</v>
      </c>
      <c r="BM232" s="164" t="s">
        <v>947</v>
      </c>
    </row>
    <row r="233" spans="2:65" s="1" customFormat="1" ht="16.5" customHeight="1">
      <c r="B233" s="152"/>
      <c r="C233" s="166" t="s">
        <v>566</v>
      </c>
      <c r="D233" s="166" t="s">
        <v>280</v>
      </c>
      <c r="E233" s="167" t="s">
        <v>1394</v>
      </c>
      <c r="F233" s="168" t="s">
        <v>1395</v>
      </c>
      <c r="G233" s="169" t="s">
        <v>1277</v>
      </c>
      <c r="H233" s="170">
        <v>3</v>
      </c>
      <c r="I233" s="171"/>
      <c r="J233" s="172">
        <f t="shared" si="30"/>
        <v>0</v>
      </c>
      <c r="K233" s="168" t="s">
        <v>1</v>
      </c>
      <c r="L233" s="173"/>
      <c r="M233" s="174" t="s">
        <v>1</v>
      </c>
      <c r="N233" s="175" t="s">
        <v>40</v>
      </c>
      <c r="O233" s="51"/>
      <c r="P233" s="162">
        <f t="shared" si="31"/>
        <v>0</v>
      </c>
      <c r="Q233" s="162">
        <v>0</v>
      </c>
      <c r="R233" s="162">
        <f t="shared" si="32"/>
        <v>0</v>
      </c>
      <c r="S233" s="162">
        <v>0</v>
      </c>
      <c r="T233" s="163">
        <f t="shared" si="33"/>
        <v>0</v>
      </c>
      <c r="AR233" s="164" t="s">
        <v>1278</v>
      </c>
      <c r="AT233" s="164" t="s">
        <v>280</v>
      </c>
      <c r="AU233" s="164" t="s">
        <v>91</v>
      </c>
      <c r="AY233" s="13" t="s">
        <v>182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3" t="s">
        <v>86</v>
      </c>
      <c r="BK233" s="165">
        <f t="shared" si="39"/>
        <v>0</v>
      </c>
      <c r="BL233" s="13" t="s">
        <v>445</v>
      </c>
      <c r="BM233" s="164" t="s">
        <v>955</v>
      </c>
    </row>
    <row r="234" spans="2:65" s="1" customFormat="1" ht="16.5" customHeight="1">
      <c r="B234" s="152"/>
      <c r="C234" s="166" t="s">
        <v>570</v>
      </c>
      <c r="D234" s="166" t="s">
        <v>280</v>
      </c>
      <c r="E234" s="167" t="s">
        <v>1396</v>
      </c>
      <c r="F234" s="168" t="s">
        <v>1397</v>
      </c>
      <c r="G234" s="169" t="s">
        <v>1277</v>
      </c>
      <c r="H234" s="170">
        <v>48</v>
      </c>
      <c r="I234" s="171"/>
      <c r="J234" s="172">
        <f t="shared" si="30"/>
        <v>0</v>
      </c>
      <c r="K234" s="168" t="s">
        <v>1</v>
      </c>
      <c r="L234" s="173"/>
      <c r="M234" s="174" t="s">
        <v>1</v>
      </c>
      <c r="N234" s="175" t="s">
        <v>40</v>
      </c>
      <c r="O234" s="51"/>
      <c r="P234" s="162">
        <f t="shared" si="31"/>
        <v>0</v>
      </c>
      <c r="Q234" s="162">
        <v>0</v>
      </c>
      <c r="R234" s="162">
        <f t="shared" si="32"/>
        <v>0</v>
      </c>
      <c r="S234" s="162">
        <v>0</v>
      </c>
      <c r="T234" s="163">
        <f t="shared" si="33"/>
        <v>0</v>
      </c>
      <c r="AR234" s="164" t="s">
        <v>1278</v>
      </c>
      <c r="AT234" s="164" t="s">
        <v>280</v>
      </c>
      <c r="AU234" s="164" t="s">
        <v>91</v>
      </c>
      <c r="AY234" s="13" t="s">
        <v>182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445</v>
      </c>
      <c r="BM234" s="164" t="s">
        <v>961</v>
      </c>
    </row>
    <row r="235" spans="2:65" s="1" customFormat="1" ht="16.5" customHeight="1">
      <c r="B235" s="152"/>
      <c r="C235" s="166" t="s">
        <v>574</v>
      </c>
      <c r="D235" s="166" t="s">
        <v>280</v>
      </c>
      <c r="E235" s="167" t="s">
        <v>1398</v>
      </c>
      <c r="F235" s="168" t="s">
        <v>1399</v>
      </c>
      <c r="G235" s="169" t="s">
        <v>1277</v>
      </c>
      <c r="H235" s="170">
        <v>5</v>
      </c>
      <c r="I235" s="171"/>
      <c r="J235" s="172">
        <f t="shared" si="30"/>
        <v>0</v>
      </c>
      <c r="K235" s="168" t="s">
        <v>1</v>
      </c>
      <c r="L235" s="173"/>
      <c r="M235" s="174" t="s">
        <v>1</v>
      </c>
      <c r="N235" s="175" t="s">
        <v>40</v>
      </c>
      <c r="O235" s="51"/>
      <c r="P235" s="162">
        <f t="shared" si="31"/>
        <v>0</v>
      </c>
      <c r="Q235" s="162">
        <v>0</v>
      </c>
      <c r="R235" s="162">
        <f t="shared" si="32"/>
        <v>0</v>
      </c>
      <c r="S235" s="162">
        <v>0</v>
      </c>
      <c r="T235" s="163">
        <f t="shared" si="33"/>
        <v>0</v>
      </c>
      <c r="AR235" s="164" t="s">
        <v>1278</v>
      </c>
      <c r="AT235" s="164" t="s">
        <v>280</v>
      </c>
      <c r="AU235" s="164" t="s">
        <v>91</v>
      </c>
      <c r="AY235" s="13" t="s">
        <v>182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445</v>
      </c>
      <c r="BM235" s="164" t="s">
        <v>967</v>
      </c>
    </row>
    <row r="236" spans="2:65" s="1" customFormat="1" ht="16.5" customHeight="1">
      <c r="B236" s="152"/>
      <c r="C236" s="166" t="s">
        <v>578</v>
      </c>
      <c r="D236" s="166" t="s">
        <v>280</v>
      </c>
      <c r="E236" s="167" t="s">
        <v>1400</v>
      </c>
      <c r="F236" s="168" t="s">
        <v>1401</v>
      </c>
      <c r="G236" s="169" t="s">
        <v>1277</v>
      </c>
      <c r="H236" s="170">
        <v>3</v>
      </c>
      <c r="I236" s="171"/>
      <c r="J236" s="172">
        <f t="shared" si="30"/>
        <v>0</v>
      </c>
      <c r="K236" s="168" t="s">
        <v>1</v>
      </c>
      <c r="L236" s="173"/>
      <c r="M236" s="174" t="s">
        <v>1</v>
      </c>
      <c r="N236" s="175" t="s">
        <v>40</v>
      </c>
      <c r="O236" s="51"/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AR236" s="164" t="s">
        <v>1278</v>
      </c>
      <c r="AT236" s="164" t="s">
        <v>280</v>
      </c>
      <c r="AU236" s="164" t="s">
        <v>91</v>
      </c>
      <c r="AY236" s="13" t="s">
        <v>182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445</v>
      </c>
      <c r="BM236" s="164" t="s">
        <v>975</v>
      </c>
    </row>
    <row r="237" spans="2:65" s="1" customFormat="1" ht="16.5" customHeight="1">
      <c r="B237" s="152"/>
      <c r="C237" s="166" t="s">
        <v>582</v>
      </c>
      <c r="D237" s="166" t="s">
        <v>280</v>
      </c>
      <c r="E237" s="167" t="s">
        <v>1402</v>
      </c>
      <c r="F237" s="168" t="s">
        <v>1403</v>
      </c>
      <c r="G237" s="169" t="s">
        <v>1277</v>
      </c>
      <c r="H237" s="170">
        <v>8</v>
      </c>
      <c r="I237" s="171"/>
      <c r="J237" s="172">
        <f t="shared" si="30"/>
        <v>0</v>
      </c>
      <c r="K237" s="168" t="s">
        <v>1</v>
      </c>
      <c r="L237" s="173"/>
      <c r="M237" s="174" t="s">
        <v>1</v>
      </c>
      <c r="N237" s="175" t="s">
        <v>40</v>
      </c>
      <c r="O237" s="51"/>
      <c r="P237" s="162">
        <f t="shared" si="31"/>
        <v>0</v>
      </c>
      <c r="Q237" s="162">
        <v>0</v>
      </c>
      <c r="R237" s="162">
        <f t="shared" si="32"/>
        <v>0</v>
      </c>
      <c r="S237" s="162">
        <v>0</v>
      </c>
      <c r="T237" s="163">
        <f t="shared" si="33"/>
        <v>0</v>
      </c>
      <c r="AR237" s="164" t="s">
        <v>1278</v>
      </c>
      <c r="AT237" s="164" t="s">
        <v>280</v>
      </c>
      <c r="AU237" s="164" t="s">
        <v>91</v>
      </c>
      <c r="AY237" s="13" t="s">
        <v>182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445</v>
      </c>
      <c r="BM237" s="164" t="s">
        <v>981</v>
      </c>
    </row>
    <row r="238" spans="2:65" s="1" customFormat="1" ht="16.5" customHeight="1">
      <c r="B238" s="152"/>
      <c r="C238" s="166" t="s">
        <v>586</v>
      </c>
      <c r="D238" s="166" t="s">
        <v>280</v>
      </c>
      <c r="E238" s="167" t="s">
        <v>1404</v>
      </c>
      <c r="F238" s="168" t="s">
        <v>1405</v>
      </c>
      <c r="G238" s="169" t="s">
        <v>1277</v>
      </c>
      <c r="H238" s="170">
        <v>8</v>
      </c>
      <c r="I238" s="171"/>
      <c r="J238" s="172">
        <f t="shared" si="30"/>
        <v>0</v>
      </c>
      <c r="K238" s="168" t="s">
        <v>1</v>
      </c>
      <c r="L238" s="173"/>
      <c r="M238" s="174" t="s">
        <v>1</v>
      </c>
      <c r="N238" s="175" t="s">
        <v>40</v>
      </c>
      <c r="O238" s="51"/>
      <c r="P238" s="162">
        <f t="shared" si="31"/>
        <v>0</v>
      </c>
      <c r="Q238" s="162">
        <v>0</v>
      </c>
      <c r="R238" s="162">
        <f t="shared" si="32"/>
        <v>0</v>
      </c>
      <c r="S238" s="162">
        <v>0</v>
      </c>
      <c r="T238" s="163">
        <f t="shared" si="33"/>
        <v>0</v>
      </c>
      <c r="AR238" s="164" t="s">
        <v>1278</v>
      </c>
      <c r="AT238" s="164" t="s">
        <v>280</v>
      </c>
      <c r="AU238" s="164" t="s">
        <v>91</v>
      </c>
      <c r="AY238" s="13" t="s">
        <v>182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445</v>
      </c>
      <c r="BM238" s="164" t="s">
        <v>987</v>
      </c>
    </row>
    <row r="239" spans="2:65" s="1" customFormat="1" ht="24" customHeight="1">
      <c r="B239" s="152"/>
      <c r="C239" s="166" t="s">
        <v>590</v>
      </c>
      <c r="D239" s="166" t="s">
        <v>280</v>
      </c>
      <c r="E239" s="167" t="s">
        <v>1406</v>
      </c>
      <c r="F239" s="168" t="s">
        <v>1407</v>
      </c>
      <c r="G239" s="169" t="s">
        <v>1277</v>
      </c>
      <c r="H239" s="170">
        <v>1</v>
      </c>
      <c r="I239" s="171"/>
      <c r="J239" s="172">
        <f t="shared" si="30"/>
        <v>0</v>
      </c>
      <c r="K239" s="168" t="s">
        <v>1</v>
      </c>
      <c r="L239" s="173"/>
      <c r="M239" s="174" t="s">
        <v>1</v>
      </c>
      <c r="N239" s="175" t="s">
        <v>40</v>
      </c>
      <c r="O239" s="51"/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AR239" s="164" t="s">
        <v>1278</v>
      </c>
      <c r="AT239" s="164" t="s">
        <v>280</v>
      </c>
      <c r="AU239" s="164" t="s">
        <v>91</v>
      </c>
      <c r="AY239" s="13" t="s">
        <v>182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445</v>
      </c>
      <c r="BM239" s="164" t="s">
        <v>994</v>
      </c>
    </row>
    <row r="240" spans="2:65" s="1" customFormat="1" ht="48" customHeight="1">
      <c r="B240" s="152"/>
      <c r="C240" s="166" t="s">
        <v>594</v>
      </c>
      <c r="D240" s="166" t="s">
        <v>280</v>
      </c>
      <c r="E240" s="167" t="s">
        <v>1408</v>
      </c>
      <c r="F240" s="168" t="s">
        <v>1409</v>
      </c>
      <c r="G240" s="169" t="s">
        <v>1277</v>
      </c>
      <c r="H240" s="170">
        <v>1</v>
      </c>
      <c r="I240" s="171"/>
      <c r="J240" s="172">
        <f t="shared" si="30"/>
        <v>0</v>
      </c>
      <c r="K240" s="168" t="s">
        <v>1</v>
      </c>
      <c r="L240" s="173"/>
      <c r="M240" s="174" t="s">
        <v>1</v>
      </c>
      <c r="N240" s="175" t="s">
        <v>40</v>
      </c>
      <c r="O240" s="51"/>
      <c r="P240" s="162">
        <f t="shared" si="31"/>
        <v>0</v>
      </c>
      <c r="Q240" s="162">
        <v>0</v>
      </c>
      <c r="R240" s="162">
        <f t="shared" si="32"/>
        <v>0</v>
      </c>
      <c r="S240" s="162">
        <v>0</v>
      </c>
      <c r="T240" s="163">
        <f t="shared" si="33"/>
        <v>0</v>
      </c>
      <c r="AR240" s="164" t="s">
        <v>1278</v>
      </c>
      <c r="AT240" s="164" t="s">
        <v>280</v>
      </c>
      <c r="AU240" s="164" t="s">
        <v>91</v>
      </c>
      <c r="AY240" s="13" t="s">
        <v>182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445</v>
      </c>
      <c r="BM240" s="164" t="s">
        <v>1000</v>
      </c>
    </row>
    <row r="241" spans="2:65" s="1" customFormat="1" ht="24" customHeight="1">
      <c r="B241" s="152"/>
      <c r="C241" s="166" t="s">
        <v>598</v>
      </c>
      <c r="D241" s="166" t="s">
        <v>280</v>
      </c>
      <c r="E241" s="167" t="s">
        <v>1410</v>
      </c>
      <c r="F241" s="168" t="s">
        <v>1411</v>
      </c>
      <c r="G241" s="169" t="s">
        <v>1277</v>
      </c>
      <c r="H241" s="170">
        <v>1</v>
      </c>
      <c r="I241" s="171"/>
      <c r="J241" s="172">
        <f t="shared" si="30"/>
        <v>0</v>
      </c>
      <c r="K241" s="168" t="s">
        <v>1</v>
      </c>
      <c r="L241" s="173"/>
      <c r="M241" s="174" t="s">
        <v>1</v>
      </c>
      <c r="N241" s="175" t="s">
        <v>40</v>
      </c>
      <c r="O241" s="51"/>
      <c r="P241" s="162">
        <f t="shared" si="31"/>
        <v>0</v>
      </c>
      <c r="Q241" s="162">
        <v>0</v>
      </c>
      <c r="R241" s="162">
        <f t="shared" si="32"/>
        <v>0</v>
      </c>
      <c r="S241" s="162">
        <v>0</v>
      </c>
      <c r="T241" s="163">
        <f t="shared" si="33"/>
        <v>0</v>
      </c>
      <c r="AR241" s="164" t="s">
        <v>1278</v>
      </c>
      <c r="AT241" s="164" t="s">
        <v>280</v>
      </c>
      <c r="AU241" s="164" t="s">
        <v>91</v>
      </c>
      <c r="AY241" s="13" t="s">
        <v>182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445</v>
      </c>
      <c r="BM241" s="164" t="s">
        <v>1006</v>
      </c>
    </row>
    <row r="242" spans="2:65" s="1" customFormat="1" ht="24" customHeight="1">
      <c r="B242" s="152"/>
      <c r="C242" s="166" t="s">
        <v>602</v>
      </c>
      <c r="D242" s="166" t="s">
        <v>280</v>
      </c>
      <c r="E242" s="167" t="s">
        <v>1412</v>
      </c>
      <c r="F242" s="168" t="s">
        <v>1413</v>
      </c>
      <c r="G242" s="169" t="s">
        <v>1277</v>
      </c>
      <c r="H242" s="170">
        <v>1</v>
      </c>
      <c r="I242" s="171"/>
      <c r="J242" s="172">
        <f t="shared" si="30"/>
        <v>0</v>
      </c>
      <c r="K242" s="168" t="s">
        <v>1</v>
      </c>
      <c r="L242" s="173"/>
      <c r="M242" s="174" t="s">
        <v>1</v>
      </c>
      <c r="N242" s="175" t="s">
        <v>40</v>
      </c>
      <c r="O242" s="51"/>
      <c r="P242" s="162">
        <f t="shared" si="31"/>
        <v>0</v>
      </c>
      <c r="Q242" s="162">
        <v>0</v>
      </c>
      <c r="R242" s="162">
        <f t="shared" si="32"/>
        <v>0</v>
      </c>
      <c r="S242" s="162">
        <v>0</v>
      </c>
      <c r="T242" s="163">
        <f t="shared" si="33"/>
        <v>0</v>
      </c>
      <c r="AR242" s="164" t="s">
        <v>1278</v>
      </c>
      <c r="AT242" s="164" t="s">
        <v>280</v>
      </c>
      <c r="AU242" s="164" t="s">
        <v>91</v>
      </c>
      <c r="AY242" s="13" t="s">
        <v>182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445</v>
      </c>
      <c r="BM242" s="164" t="s">
        <v>1012</v>
      </c>
    </row>
    <row r="243" spans="2:65" s="1" customFormat="1" ht="16.5" customHeight="1">
      <c r="B243" s="152"/>
      <c r="C243" s="166" t="s">
        <v>606</v>
      </c>
      <c r="D243" s="166" t="s">
        <v>280</v>
      </c>
      <c r="E243" s="167" t="s">
        <v>1414</v>
      </c>
      <c r="F243" s="168" t="s">
        <v>1415</v>
      </c>
      <c r="G243" s="169" t="s">
        <v>1277</v>
      </c>
      <c r="H243" s="170">
        <v>1</v>
      </c>
      <c r="I243" s="171"/>
      <c r="J243" s="172">
        <f t="shared" si="30"/>
        <v>0</v>
      </c>
      <c r="K243" s="168" t="s">
        <v>1</v>
      </c>
      <c r="L243" s="173"/>
      <c r="M243" s="174" t="s">
        <v>1</v>
      </c>
      <c r="N243" s="175" t="s">
        <v>40</v>
      </c>
      <c r="O243" s="51"/>
      <c r="P243" s="162">
        <f t="shared" si="31"/>
        <v>0</v>
      </c>
      <c r="Q243" s="162">
        <v>0</v>
      </c>
      <c r="R243" s="162">
        <f t="shared" si="32"/>
        <v>0</v>
      </c>
      <c r="S243" s="162">
        <v>0</v>
      </c>
      <c r="T243" s="163">
        <f t="shared" si="33"/>
        <v>0</v>
      </c>
      <c r="AR243" s="164" t="s">
        <v>1278</v>
      </c>
      <c r="AT243" s="164" t="s">
        <v>280</v>
      </c>
      <c r="AU243" s="164" t="s">
        <v>91</v>
      </c>
      <c r="AY243" s="13" t="s">
        <v>182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445</v>
      </c>
      <c r="BM243" s="164" t="s">
        <v>1020</v>
      </c>
    </row>
    <row r="244" spans="2:65" s="1" customFormat="1" ht="16.5" customHeight="1">
      <c r="B244" s="152"/>
      <c r="C244" s="166" t="s">
        <v>610</v>
      </c>
      <c r="D244" s="166" t="s">
        <v>280</v>
      </c>
      <c r="E244" s="167" t="s">
        <v>1416</v>
      </c>
      <c r="F244" s="168" t="s">
        <v>1417</v>
      </c>
      <c r="G244" s="169" t="s">
        <v>1277</v>
      </c>
      <c r="H244" s="170">
        <v>2</v>
      </c>
      <c r="I244" s="171"/>
      <c r="J244" s="172">
        <f t="shared" si="30"/>
        <v>0</v>
      </c>
      <c r="K244" s="168" t="s">
        <v>1</v>
      </c>
      <c r="L244" s="173"/>
      <c r="M244" s="174" t="s">
        <v>1</v>
      </c>
      <c r="N244" s="175" t="s">
        <v>40</v>
      </c>
      <c r="O244" s="51"/>
      <c r="P244" s="162">
        <f t="shared" si="31"/>
        <v>0</v>
      </c>
      <c r="Q244" s="162">
        <v>0</v>
      </c>
      <c r="R244" s="162">
        <f t="shared" si="32"/>
        <v>0</v>
      </c>
      <c r="S244" s="162">
        <v>0</v>
      </c>
      <c r="T244" s="163">
        <f t="shared" si="33"/>
        <v>0</v>
      </c>
      <c r="AR244" s="164" t="s">
        <v>1278</v>
      </c>
      <c r="AT244" s="164" t="s">
        <v>280</v>
      </c>
      <c r="AU244" s="164" t="s">
        <v>91</v>
      </c>
      <c r="AY244" s="13" t="s">
        <v>182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3" t="s">
        <v>86</v>
      </c>
      <c r="BK244" s="165">
        <f t="shared" si="39"/>
        <v>0</v>
      </c>
      <c r="BL244" s="13" t="s">
        <v>445</v>
      </c>
      <c r="BM244" s="164" t="s">
        <v>1030</v>
      </c>
    </row>
    <row r="245" spans="2:65" s="1" customFormat="1" ht="16.5" customHeight="1">
      <c r="B245" s="152"/>
      <c r="C245" s="166" t="s">
        <v>614</v>
      </c>
      <c r="D245" s="166" t="s">
        <v>280</v>
      </c>
      <c r="E245" s="167" t="s">
        <v>1418</v>
      </c>
      <c r="F245" s="168" t="s">
        <v>1419</v>
      </c>
      <c r="G245" s="169" t="s">
        <v>1277</v>
      </c>
      <c r="H245" s="170">
        <v>1</v>
      </c>
      <c r="I245" s="171"/>
      <c r="J245" s="172">
        <f t="shared" si="30"/>
        <v>0</v>
      </c>
      <c r="K245" s="168" t="s">
        <v>1</v>
      </c>
      <c r="L245" s="173"/>
      <c r="M245" s="174" t="s">
        <v>1</v>
      </c>
      <c r="N245" s="175" t="s">
        <v>40</v>
      </c>
      <c r="O245" s="51"/>
      <c r="P245" s="162">
        <f t="shared" si="31"/>
        <v>0</v>
      </c>
      <c r="Q245" s="162">
        <v>0</v>
      </c>
      <c r="R245" s="162">
        <f t="shared" si="32"/>
        <v>0</v>
      </c>
      <c r="S245" s="162">
        <v>0</v>
      </c>
      <c r="T245" s="163">
        <f t="shared" si="33"/>
        <v>0</v>
      </c>
      <c r="AR245" s="164" t="s">
        <v>1278</v>
      </c>
      <c r="AT245" s="164" t="s">
        <v>280</v>
      </c>
      <c r="AU245" s="164" t="s">
        <v>91</v>
      </c>
      <c r="AY245" s="13" t="s">
        <v>182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3" t="s">
        <v>86</v>
      </c>
      <c r="BK245" s="165">
        <f t="shared" si="39"/>
        <v>0</v>
      </c>
      <c r="BL245" s="13" t="s">
        <v>445</v>
      </c>
      <c r="BM245" s="164" t="s">
        <v>1038</v>
      </c>
    </row>
    <row r="246" spans="2:65" s="1" customFormat="1" ht="16.5" customHeight="1">
      <c r="B246" s="152"/>
      <c r="C246" s="166" t="s">
        <v>618</v>
      </c>
      <c r="D246" s="166" t="s">
        <v>280</v>
      </c>
      <c r="E246" s="167" t="s">
        <v>1420</v>
      </c>
      <c r="F246" s="168" t="s">
        <v>1421</v>
      </c>
      <c r="G246" s="169" t="s">
        <v>1277</v>
      </c>
      <c r="H246" s="170">
        <v>1</v>
      </c>
      <c r="I246" s="171"/>
      <c r="J246" s="172">
        <f t="shared" si="30"/>
        <v>0</v>
      </c>
      <c r="K246" s="168" t="s">
        <v>1</v>
      </c>
      <c r="L246" s="173"/>
      <c r="M246" s="174" t="s">
        <v>1</v>
      </c>
      <c r="N246" s="175" t="s">
        <v>40</v>
      </c>
      <c r="O246" s="51"/>
      <c r="P246" s="162">
        <f t="shared" si="31"/>
        <v>0</v>
      </c>
      <c r="Q246" s="162">
        <v>0</v>
      </c>
      <c r="R246" s="162">
        <f t="shared" si="32"/>
        <v>0</v>
      </c>
      <c r="S246" s="162">
        <v>0</v>
      </c>
      <c r="T246" s="163">
        <f t="shared" si="33"/>
        <v>0</v>
      </c>
      <c r="AR246" s="164" t="s">
        <v>1278</v>
      </c>
      <c r="AT246" s="164" t="s">
        <v>280</v>
      </c>
      <c r="AU246" s="164" t="s">
        <v>91</v>
      </c>
      <c r="AY246" s="13" t="s">
        <v>182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3" t="s">
        <v>86</v>
      </c>
      <c r="BK246" s="165">
        <f t="shared" si="39"/>
        <v>0</v>
      </c>
      <c r="BL246" s="13" t="s">
        <v>445</v>
      </c>
      <c r="BM246" s="164" t="s">
        <v>1046</v>
      </c>
    </row>
    <row r="247" spans="2:65" s="1" customFormat="1" ht="16.5" customHeight="1">
      <c r="B247" s="152"/>
      <c r="C247" s="166" t="s">
        <v>622</v>
      </c>
      <c r="D247" s="166" t="s">
        <v>280</v>
      </c>
      <c r="E247" s="167" t="s">
        <v>1422</v>
      </c>
      <c r="F247" s="168" t="s">
        <v>1423</v>
      </c>
      <c r="G247" s="169" t="s">
        <v>1277</v>
      </c>
      <c r="H247" s="170">
        <v>1</v>
      </c>
      <c r="I247" s="171"/>
      <c r="J247" s="172">
        <f t="shared" si="30"/>
        <v>0</v>
      </c>
      <c r="K247" s="168" t="s">
        <v>1</v>
      </c>
      <c r="L247" s="173"/>
      <c r="M247" s="174" t="s">
        <v>1</v>
      </c>
      <c r="N247" s="175" t="s">
        <v>40</v>
      </c>
      <c r="O247" s="51"/>
      <c r="P247" s="162">
        <f t="shared" si="31"/>
        <v>0</v>
      </c>
      <c r="Q247" s="162">
        <v>0</v>
      </c>
      <c r="R247" s="162">
        <f t="shared" si="32"/>
        <v>0</v>
      </c>
      <c r="S247" s="162">
        <v>0</v>
      </c>
      <c r="T247" s="163">
        <f t="shared" si="33"/>
        <v>0</v>
      </c>
      <c r="AR247" s="164" t="s">
        <v>1278</v>
      </c>
      <c r="AT247" s="164" t="s">
        <v>280</v>
      </c>
      <c r="AU247" s="164" t="s">
        <v>91</v>
      </c>
      <c r="AY247" s="13" t="s">
        <v>182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3" t="s">
        <v>86</v>
      </c>
      <c r="BK247" s="165">
        <f t="shared" si="39"/>
        <v>0</v>
      </c>
      <c r="BL247" s="13" t="s">
        <v>445</v>
      </c>
      <c r="BM247" s="164" t="s">
        <v>1056</v>
      </c>
    </row>
    <row r="248" spans="2:65" s="1" customFormat="1" ht="24" customHeight="1">
      <c r="B248" s="152"/>
      <c r="C248" s="166" t="s">
        <v>626</v>
      </c>
      <c r="D248" s="166" t="s">
        <v>280</v>
      </c>
      <c r="E248" s="167" t="s">
        <v>1424</v>
      </c>
      <c r="F248" s="168" t="s">
        <v>1425</v>
      </c>
      <c r="G248" s="169" t="s">
        <v>1277</v>
      </c>
      <c r="H248" s="170">
        <v>6</v>
      </c>
      <c r="I248" s="171"/>
      <c r="J248" s="172">
        <f t="shared" si="30"/>
        <v>0</v>
      </c>
      <c r="K248" s="168" t="s">
        <v>1</v>
      </c>
      <c r="L248" s="173"/>
      <c r="M248" s="174" t="s">
        <v>1</v>
      </c>
      <c r="N248" s="175" t="s">
        <v>40</v>
      </c>
      <c r="O248" s="51"/>
      <c r="P248" s="162">
        <f t="shared" si="31"/>
        <v>0</v>
      </c>
      <c r="Q248" s="162">
        <v>0</v>
      </c>
      <c r="R248" s="162">
        <f t="shared" si="32"/>
        <v>0</v>
      </c>
      <c r="S248" s="162">
        <v>0</v>
      </c>
      <c r="T248" s="163">
        <f t="shared" si="33"/>
        <v>0</v>
      </c>
      <c r="AR248" s="164" t="s">
        <v>1278</v>
      </c>
      <c r="AT248" s="164" t="s">
        <v>280</v>
      </c>
      <c r="AU248" s="164" t="s">
        <v>91</v>
      </c>
      <c r="AY248" s="13" t="s">
        <v>182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3" t="s">
        <v>86</v>
      </c>
      <c r="BK248" s="165">
        <f t="shared" si="39"/>
        <v>0</v>
      </c>
      <c r="BL248" s="13" t="s">
        <v>445</v>
      </c>
      <c r="BM248" s="164" t="s">
        <v>1064</v>
      </c>
    </row>
    <row r="249" spans="2:65" s="11" customFormat="1" ht="20.85" customHeight="1">
      <c r="B249" s="139"/>
      <c r="D249" s="140" t="s">
        <v>73</v>
      </c>
      <c r="E249" s="150" t="s">
        <v>1426</v>
      </c>
      <c r="F249" s="150" t="s">
        <v>1427</v>
      </c>
      <c r="I249" s="142"/>
      <c r="J249" s="151">
        <f>BK249</f>
        <v>0</v>
      </c>
      <c r="L249" s="139"/>
      <c r="M249" s="144"/>
      <c r="N249" s="145"/>
      <c r="O249" s="145"/>
      <c r="P249" s="146">
        <f>SUM(P250:P269)</f>
        <v>0</v>
      </c>
      <c r="Q249" s="145"/>
      <c r="R249" s="146">
        <f>SUM(R250:R269)</f>
        <v>0</v>
      </c>
      <c r="S249" s="145"/>
      <c r="T249" s="147">
        <f>SUM(T250:T269)</f>
        <v>0</v>
      </c>
      <c r="AR249" s="140" t="s">
        <v>91</v>
      </c>
      <c r="AT249" s="148" t="s">
        <v>73</v>
      </c>
      <c r="AU249" s="148" t="s">
        <v>86</v>
      </c>
      <c r="AY249" s="140" t="s">
        <v>182</v>
      </c>
      <c r="BK249" s="149">
        <f>SUM(BK250:BK269)</f>
        <v>0</v>
      </c>
    </row>
    <row r="250" spans="2:65" s="1" customFormat="1" ht="16.5" customHeight="1">
      <c r="B250" s="152"/>
      <c r="C250" s="153" t="s">
        <v>630</v>
      </c>
      <c r="D250" s="153" t="s">
        <v>184</v>
      </c>
      <c r="E250" s="154" t="s">
        <v>81</v>
      </c>
      <c r="F250" s="155" t="s">
        <v>1428</v>
      </c>
      <c r="G250" s="156" t="s">
        <v>1277</v>
      </c>
      <c r="H250" s="157">
        <v>3</v>
      </c>
      <c r="I250" s="158"/>
      <c r="J250" s="159">
        <f t="shared" ref="J250:J269" si="40">ROUND(I250*H250,2)</f>
        <v>0</v>
      </c>
      <c r="K250" s="155" t="s">
        <v>1</v>
      </c>
      <c r="L250" s="28"/>
      <c r="M250" s="160" t="s">
        <v>1</v>
      </c>
      <c r="N250" s="161" t="s">
        <v>40</v>
      </c>
      <c r="O250" s="51"/>
      <c r="P250" s="162">
        <f t="shared" ref="P250:P269" si="41">O250*H250</f>
        <v>0</v>
      </c>
      <c r="Q250" s="162">
        <v>0</v>
      </c>
      <c r="R250" s="162">
        <f t="shared" ref="R250:R269" si="42">Q250*H250</f>
        <v>0</v>
      </c>
      <c r="S250" s="162">
        <v>0</v>
      </c>
      <c r="T250" s="163">
        <f t="shared" ref="T250:T269" si="43">S250*H250</f>
        <v>0</v>
      </c>
      <c r="AR250" s="164" t="s">
        <v>445</v>
      </c>
      <c r="AT250" s="164" t="s">
        <v>184</v>
      </c>
      <c r="AU250" s="164" t="s">
        <v>91</v>
      </c>
      <c r="AY250" s="13" t="s">
        <v>182</v>
      </c>
      <c r="BE250" s="165">
        <f t="shared" ref="BE250:BE269" si="44">IF(N250="základná",J250,0)</f>
        <v>0</v>
      </c>
      <c r="BF250" s="165">
        <f t="shared" ref="BF250:BF269" si="45">IF(N250="znížená",J250,0)</f>
        <v>0</v>
      </c>
      <c r="BG250" s="165">
        <f t="shared" ref="BG250:BG269" si="46">IF(N250="zákl. prenesená",J250,0)</f>
        <v>0</v>
      </c>
      <c r="BH250" s="165">
        <f t="shared" ref="BH250:BH269" si="47">IF(N250="zníž. prenesená",J250,0)</f>
        <v>0</v>
      </c>
      <c r="BI250" s="165">
        <f t="shared" ref="BI250:BI269" si="48">IF(N250="nulová",J250,0)</f>
        <v>0</v>
      </c>
      <c r="BJ250" s="13" t="s">
        <v>86</v>
      </c>
      <c r="BK250" s="165">
        <f t="shared" ref="BK250:BK269" si="49">ROUND(I250*H250,2)</f>
        <v>0</v>
      </c>
      <c r="BL250" s="13" t="s">
        <v>445</v>
      </c>
      <c r="BM250" s="164" t="s">
        <v>1072</v>
      </c>
    </row>
    <row r="251" spans="2:65" s="1" customFormat="1" ht="16.5" customHeight="1">
      <c r="B251" s="152"/>
      <c r="C251" s="153" t="s">
        <v>634</v>
      </c>
      <c r="D251" s="153" t="s">
        <v>184</v>
      </c>
      <c r="E251" s="154" t="s">
        <v>1279</v>
      </c>
      <c r="F251" s="155" t="s">
        <v>1429</v>
      </c>
      <c r="G251" s="156" t="s">
        <v>1277</v>
      </c>
      <c r="H251" s="157">
        <v>3</v>
      </c>
      <c r="I251" s="158"/>
      <c r="J251" s="159">
        <f t="shared" si="40"/>
        <v>0</v>
      </c>
      <c r="K251" s="155" t="s">
        <v>1</v>
      </c>
      <c r="L251" s="28"/>
      <c r="M251" s="160" t="s">
        <v>1</v>
      </c>
      <c r="N251" s="161" t="s">
        <v>40</v>
      </c>
      <c r="O251" s="51"/>
      <c r="P251" s="162">
        <f t="shared" si="41"/>
        <v>0</v>
      </c>
      <c r="Q251" s="162">
        <v>0</v>
      </c>
      <c r="R251" s="162">
        <f t="shared" si="42"/>
        <v>0</v>
      </c>
      <c r="S251" s="162">
        <v>0</v>
      </c>
      <c r="T251" s="163">
        <f t="shared" si="43"/>
        <v>0</v>
      </c>
      <c r="AR251" s="164" t="s">
        <v>445</v>
      </c>
      <c r="AT251" s="164" t="s">
        <v>184</v>
      </c>
      <c r="AU251" s="164" t="s">
        <v>91</v>
      </c>
      <c r="AY251" s="13" t="s">
        <v>182</v>
      </c>
      <c r="BE251" s="165">
        <f t="shared" si="44"/>
        <v>0</v>
      </c>
      <c r="BF251" s="165">
        <f t="shared" si="45"/>
        <v>0</v>
      </c>
      <c r="BG251" s="165">
        <f t="shared" si="46"/>
        <v>0</v>
      </c>
      <c r="BH251" s="165">
        <f t="shared" si="47"/>
        <v>0</v>
      </c>
      <c r="BI251" s="165">
        <f t="shared" si="48"/>
        <v>0</v>
      </c>
      <c r="BJ251" s="13" t="s">
        <v>86</v>
      </c>
      <c r="BK251" s="165">
        <f t="shared" si="49"/>
        <v>0</v>
      </c>
      <c r="BL251" s="13" t="s">
        <v>445</v>
      </c>
      <c r="BM251" s="164" t="s">
        <v>1078</v>
      </c>
    </row>
    <row r="252" spans="2:65" s="1" customFormat="1" ht="16.5" customHeight="1">
      <c r="B252" s="152"/>
      <c r="C252" s="153" t="s">
        <v>638</v>
      </c>
      <c r="D252" s="153" t="s">
        <v>184</v>
      </c>
      <c r="E252" s="154" t="s">
        <v>1281</v>
      </c>
      <c r="F252" s="155" t="s">
        <v>1430</v>
      </c>
      <c r="G252" s="156" t="s">
        <v>1277</v>
      </c>
      <c r="H252" s="157">
        <v>60</v>
      </c>
      <c r="I252" s="158"/>
      <c r="J252" s="159">
        <f t="shared" si="40"/>
        <v>0</v>
      </c>
      <c r="K252" s="155" t="s">
        <v>1</v>
      </c>
      <c r="L252" s="28"/>
      <c r="M252" s="160" t="s">
        <v>1</v>
      </c>
      <c r="N252" s="161" t="s">
        <v>40</v>
      </c>
      <c r="O252" s="51"/>
      <c r="P252" s="162">
        <f t="shared" si="41"/>
        <v>0</v>
      </c>
      <c r="Q252" s="162">
        <v>0</v>
      </c>
      <c r="R252" s="162">
        <f t="shared" si="42"/>
        <v>0</v>
      </c>
      <c r="S252" s="162">
        <v>0</v>
      </c>
      <c r="T252" s="163">
        <f t="shared" si="43"/>
        <v>0</v>
      </c>
      <c r="AR252" s="164" t="s">
        <v>445</v>
      </c>
      <c r="AT252" s="164" t="s">
        <v>184</v>
      </c>
      <c r="AU252" s="164" t="s">
        <v>91</v>
      </c>
      <c r="AY252" s="13" t="s">
        <v>182</v>
      </c>
      <c r="BE252" s="165">
        <f t="shared" si="44"/>
        <v>0</v>
      </c>
      <c r="BF252" s="165">
        <f t="shared" si="45"/>
        <v>0</v>
      </c>
      <c r="BG252" s="165">
        <f t="shared" si="46"/>
        <v>0</v>
      </c>
      <c r="BH252" s="165">
        <f t="shared" si="47"/>
        <v>0</v>
      </c>
      <c r="BI252" s="165">
        <f t="shared" si="48"/>
        <v>0</v>
      </c>
      <c r="BJ252" s="13" t="s">
        <v>86</v>
      </c>
      <c r="BK252" s="165">
        <f t="shared" si="49"/>
        <v>0</v>
      </c>
      <c r="BL252" s="13" t="s">
        <v>445</v>
      </c>
      <c r="BM252" s="164" t="s">
        <v>1088</v>
      </c>
    </row>
    <row r="253" spans="2:65" s="1" customFormat="1" ht="16.5" customHeight="1">
      <c r="B253" s="152"/>
      <c r="C253" s="153" t="s">
        <v>642</v>
      </c>
      <c r="D253" s="153" t="s">
        <v>184</v>
      </c>
      <c r="E253" s="154" t="s">
        <v>1283</v>
      </c>
      <c r="F253" s="155" t="s">
        <v>1431</v>
      </c>
      <c r="G253" s="156" t="s">
        <v>1277</v>
      </c>
      <c r="H253" s="157">
        <v>56</v>
      </c>
      <c r="I253" s="158"/>
      <c r="J253" s="159">
        <f t="shared" si="40"/>
        <v>0</v>
      </c>
      <c r="K253" s="155" t="s">
        <v>1</v>
      </c>
      <c r="L253" s="28"/>
      <c r="M253" s="160" t="s">
        <v>1</v>
      </c>
      <c r="N253" s="161" t="s">
        <v>40</v>
      </c>
      <c r="O253" s="51"/>
      <c r="P253" s="162">
        <f t="shared" si="41"/>
        <v>0</v>
      </c>
      <c r="Q253" s="162">
        <v>0</v>
      </c>
      <c r="R253" s="162">
        <f t="shared" si="42"/>
        <v>0</v>
      </c>
      <c r="S253" s="162">
        <v>0</v>
      </c>
      <c r="T253" s="163">
        <f t="shared" si="43"/>
        <v>0</v>
      </c>
      <c r="AR253" s="164" t="s">
        <v>445</v>
      </c>
      <c r="AT253" s="164" t="s">
        <v>184</v>
      </c>
      <c r="AU253" s="164" t="s">
        <v>91</v>
      </c>
      <c r="AY253" s="13" t="s">
        <v>182</v>
      </c>
      <c r="BE253" s="165">
        <f t="shared" si="44"/>
        <v>0</v>
      </c>
      <c r="BF253" s="165">
        <f t="shared" si="45"/>
        <v>0</v>
      </c>
      <c r="BG253" s="165">
        <f t="shared" si="46"/>
        <v>0</v>
      </c>
      <c r="BH253" s="165">
        <f t="shared" si="47"/>
        <v>0</v>
      </c>
      <c r="BI253" s="165">
        <f t="shared" si="48"/>
        <v>0</v>
      </c>
      <c r="BJ253" s="13" t="s">
        <v>86</v>
      </c>
      <c r="BK253" s="165">
        <f t="shared" si="49"/>
        <v>0</v>
      </c>
      <c r="BL253" s="13" t="s">
        <v>445</v>
      </c>
      <c r="BM253" s="164" t="s">
        <v>1096</v>
      </c>
    </row>
    <row r="254" spans="2:65" s="1" customFormat="1" ht="16.5" customHeight="1">
      <c r="B254" s="152"/>
      <c r="C254" s="153" t="s">
        <v>646</v>
      </c>
      <c r="D254" s="153" t="s">
        <v>184</v>
      </c>
      <c r="E254" s="154" t="s">
        <v>1285</v>
      </c>
      <c r="F254" s="155" t="s">
        <v>1432</v>
      </c>
      <c r="G254" s="156" t="s">
        <v>1277</v>
      </c>
      <c r="H254" s="157">
        <v>1</v>
      </c>
      <c r="I254" s="158"/>
      <c r="J254" s="159">
        <f t="shared" si="40"/>
        <v>0</v>
      </c>
      <c r="K254" s="155" t="s">
        <v>1</v>
      </c>
      <c r="L254" s="28"/>
      <c r="M254" s="160" t="s">
        <v>1</v>
      </c>
      <c r="N254" s="161" t="s">
        <v>40</v>
      </c>
      <c r="O254" s="51"/>
      <c r="P254" s="162">
        <f t="shared" si="41"/>
        <v>0</v>
      </c>
      <c r="Q254" s="162">
        <v>0</v>
      </c>
      <c r="R254" s="162">
        <f t="shared" si="42"/>
        <v>0</v>
      </c>
      <c r="S254" s="162">
        <v>0</v>
      </c>
      <c r="T254" s="163">
        <f t="shared" si="43"/>
        <v>0</v>
      </c>
      <c r="AR254" s="164" t="s">
        <v>445</v>
      </c>
      <c r="AT254" s="164" t="s">
        <v>184</v>
      </c>
      <c r="AU254" s="164" t="s">
        <v>91</v>
      </c>
      <c r="AY254" s="13" t="s">
        <v>182</v>
      </c>
      <c r="BE254" s="165">
        <f t="shared" si="44"/>
        <v>0</v>
      </c>
      <c r="BF254" s="165">
        <f t="shared" si="45"/>
        <v>0</v>
      </c>
      <c r="BG254" s="165">
        <f t="shared" si="46"/>
        <v>0</v>
      </c>
      <c r="BH254" s="165">
        <f t="shared" si="47"/>
        <v>0</v>
      </c>
      <c r="BI254" s="165">
        <f t="shared" si="48"/>
        <v>0</v>
      </c>
      <c r="BJ254" s="13" t="s">
        <v>86</v>
      </c>
      <c r="BK254" s="165">
        <f t="shared" si="49"/>
        <v>0</v>
      </c>
      <c r="BL254" s="13" t="s">
        <v>445</v>
      </c>
      <c r="BM254" s="164" t="s">
        <v>1104</v>
      </c>
    </row>
    <row r="255" spans="2:65" s="1" customFormat="1" ht="16.5" customHeight="1">
      <c r="B255" s="152"/>
      <c r="C255" s="153" t="s">
        <v>650</v>
      </c>
      <c r="D255" s="153" t="s">
        <v>184</v>
      </c>
      <c r="E255" s="154" t="s">
        <v>1287</v>
      </c>
      <c r="F255" s="155" t="s">
        <v>1433</v>
      </c>
      <c r="G255" s="156" t="s">
        <v>1277</v>
      </c>
      <c r="H255" s="157">
        <v>60</v>
      </c>
      <c r="I255" s="158"/>
      <c r="J255" s="159">
        <f t="shared" si="40"/>
        <v>0</v>
      </c>
      <c r="K255" s="155" t="s">
        <v>1</v>
      </c>
      <c r="L255" s="28"/>
      <c r="M255" s="160" t="s">
        <v>1</v>
      </c>
      <c r="N255" s="161" t="s">
        <v>40</v>
      </c>
      <c r="O255" s="51"/>
      <c r="P255" s="162">
        <f t="shared" si="41"/>
        <v>0</v>
      </c>
      <c r="Q255" s="162">
        <v>0</v>
      </c>
      <c r="R255" s="162">
        <f t="shared" si="42"/>
        <v>0</v>
      </c>
      <c r="S255" s="162">
        <v>0</v>
      </c>
      <c r="T255" s="163">
        <f t="shared" si="43"/>
        <v>0</v>
      </c>
      <c r="AR255" s="164" t="s">
        <v>445</v>
      </c>
      <c r="AT255" s="164" t="s">
        <v>184</v>
      </c>
      <c r="AU255" s="164" t="s">
        <v>91</v>
      </c>
      <c r="AY255" s="13" t="s">
        <v>182</v>
      </c>
      <c r="BE255" s="165">
        <f t="shared" si="44"/>
        <v>0</v>
      </c>
      <c r="BF255" s="165">
        <f t="shared" si="45"/>
        <v>0</v>
      </c>
      <c r="BG255" s="165">
        <f t="shared" si="46"/>
        <v>0</v>
      </c>
      <c r="BH255" s="165">
        <f t="shared" si="47"/>
        <v>0</v>
      </c>
      <c r="BI255" s="165">
        <f t="shared" si="48"/>
        <v>0</v>
      </c>
      <c r="BJ255" s="13" t="s">
        <v>86</v>
      </c>
      <c r="BK255" s="165">
        <f t="shared" si="49"/>
        <v>0</v>
      </c>
      <c r="BL255" s="13" t="s">
        <v>445</v>
      </c>
      <c r="BM255" s="164" t="s">
        <v>1112</v>
      </c>
    </row>
    <row r="256" spans="2:65" s="1" customFormat="1" ht="16.5" customHeight="1">
      <c r="B256" s="152"/>
      <c r="C256" s="153" t="s">
        <v>654</v>
      </c>
      <c r="D256" s="153" t="s">
        <v>184</v>
      </c>
      <c r="E256" s="154" t="s">
        <v>1289</v>
      </c>
      <c r="F256" s="155" t="s">
        <v>1434</v>
      </c>
      <c r="G256" s="156" t="s">
        <v>1277</v>
      </c>
      <c r="H256" s="157">
        <v>2</v>
      </c>
      <c r="I256" s="158"/>
      <c r="J256" s="159">
        <f t="shared" si="40"/>
        <v>0</v>
      </c>
      <c r="K256" s="155" t="s">
        <v>1</v>
      </c>
      <c r="L256" s="28"/>
      <c r="M256" s="160" t="s">
        <v>1</v>
      </c>
      <c r="N256" s="161" t="s">
        <v>40</v>
      </c>
      <c r="O256" s="51"/>
      <c r="P256" s="162">
        <f t="shared" si="41"/>
        <v>0</v>
      </c>
      <c r="Q256" s="162">
        <v>0</v>
      </c>
      <c r="R256" s="162">
        <f t="shared" si="42"/>
        <v>0</v>
      </c>
      <c r="S256" s="162">
        <v>0</v>
      </c>
      <c r="T256" s="163">
        <f t="shared" si="43"/>
        <v>0</v>
      </c>
      <c r="AR256" s="164" t="s">
        <v>445</v>
      </c>
      <c r="AT256" s="164" t="s">
        <v>184</v>
      </c>
      <c r="AU256" s="164" t="s">
        <v>91</v>
      </c>
      <c r="AY256" s="13" t="s">
        <v>182</v>
      </c>
      <c r="BE256" s="165">
        <f t="shared" si="44"/>
        <v>0</v>
      </c>
      <c r="BF256" s="165">
        <f t="shared" si="45"/>
        <v>0</v>
      </c>
      <c r="BG256" s="165">
        <f t="shared" si="46"/>
        <v>0</v>
      </c>
      <c r="BH256" s="165">
        <f t="shared" si="47"/>
        <v>0</v>
      </c>
      <c r="BI256" s="165">
        <f t="shared" si="48"/>
        <v>0</v>
      </c>
      <c r="BJ256" s="13" t="s">
        <v>86</v>
      </c>
      <c r="BK256" s="165">
        <f t="shared" si="49"/>
        <v>0</v>
      </c>
      <c r="BL256" s="13" t="s">
        <v>445</v>
      </c>
      <c r="BM256" s="164" t="s">
        <v>1120</v>
      </c>
    </row>
    <row r="257" spans="2:65" s="1" customFormat="1" ht="16.5" customHeight="1">
      <c r="B257" s="152"/>
      <c r="C257" s="153" t="s">
        <v>658</v>
      </c>
      <c r="D257" s="153" t="s">
        <v>184</v>
      </c>
      <c r="E257" s="154" t="s">
        <v>1291</v>
      </c>
      <c r="F257" s="155" t="s">
        <v>1435</v>
      </c>
      <c r="G257" s="156" t="s">
        <v>1277</v>
      </c>
      <c r="H257" s="157">
        <v>1</v>
      </c>
      <c r="I257" s="158"/>
      <c r="J257" s="159">
        <f t="shared" si="40"/>
        <v>0</v>
      </c>
      <c r="K257" s="155" t="s">
        <v>1</v>
      </c>
      <c r="L257" s="28"/>
      <c r="M257" s="160" t="s">
        <v>1</v>
      </c>
      <c r="N257" s="161" t="s">
        <v>40</v>
      </c>
      <c r="O257" s="51"/>
      <c r="P257" s="162">
        <f t="shared" si="41"/>
        <v>0</v>
      </c>
      <c r="Q257" s="162">
        <v>0</v>
      </c>
      <c r="R257" s="162">
        <f t="shared" si="42"/>
        <v>0</v>
      </c>
      <c r="S257" s="162">
        <v>0</v>
      </c>
      <c r="T257" s="163">
        <f t="shared" si="43"/>
        <v>0</v>
      </c>
      <c r="AR257" s="164" t="s">
        <v>445</v>
      </c>
      <c r="AT257" s="164" t="s">
        <v>184</v>
      </c>
      <c r="AU257" s="164" t="s">
        <v>91</v>
      </c>
      <c r="AY257" s="13" t="s">
        <v>182</v>
      </c>
      <c r="BE257" s="165">
        <f t="shared" si="44"/>
        <v>0</v>
      </c>
      <c r="BF257" s="165">
        <f t="shared" si="45"/>
        <v>0</v>
      </c>
      <c r="BG257" s="165">
        <f t="shared" si="46"/>
        <v>0</v>
      </c>
      <c r="BH257" s="165">
        <f t="shared" si="47"/>
        <v>0</v>
      </c>
      <c r="BI257" s="165">
        <f t="shared" si="48"/>
        <v>0</v>
      </c>
      <c r="BJ257" s="13" t="s">
        <v>86</v>
      </c>
      <c r="BK257" s="165">
        <f t="shared" si="49"/>
        <v>0</v>
      </c>
      <c r="BL257" s="13" t="s">
        <v>445</v>
      </c>
      <c r="BM257" s="164" t="s">
        <v>1130</v>
      </c>
    </row>
    <row r="258" spans="2:65" s="1" customFormat="1" ht="16.5" customHeight="1">
      <c r="B258" s="152"/>
      <c r="C258" s="153" t="s">
        <v>663</v>
      </c>
      <c r="D258" s="153" t="s">
        <v>184</v>
      </c>
      <c r="E258" s="154" t="s">
        <v>1293</v>
      </c>
      <c r="F258" s="155" t="s">
        <v>1436</v>
      </c>
      <c r="G258" s="156" t="s">
        <v>1277</v>
      </c>
      <c r="H258" s="157">
        <v>1</v>
      </c>
      <c r="I258" s="158"/>
      <c r="J258" s="159">
        <f t="shared" si="40"/>
        <v>0</v>
      </c>
      <c r="K258" s="155" t="s">
        <v>1</v>
      </c>
      <c r="L258" s="28"/>
      <c r="M258" s="160" t="s">
        <v>1</v>
      </c>
      <c r="N258" s="161" t="s">
        <v>40</v>
      </c>
      <c r="O258" s="51"/>
      <c r="P258" s="162">
        <f t="shared" si="41"/>
        <v>0</v>
      </c>
      <c r="Q258" s="162">
        <v>0</v>
      </c>
      <c r="R258" s="162">
        <f t="shared" si="42"/>
        <v>0</v>
      </c>
      <c r="S258" s="162">
        <v>0</v>
      </c>
      <c r="T258" s="163">
        <f t="shared" si="43"/>
        <v>0</v>
      </c>
      <c r="AR258" s="164" t="s">
        <v>445</v>
      </c>
      <c r="AT258" s="164" t="s">
        <v>184</v>
      </c>
      <c r="AU258" s="164" t="s">
        <v>91</v>
      </c>
      <c r="AY258" s="13" t="s">
        <v>182</v>
      </c>
      <c r="BE258" s="165">
        <f t="shared" si="44"/>
        <v>0</v>
      </c>
      <c r="BF258" s="165">
        <f t="shared" si="45"/>
        <v>0</v>
      </c>
      <c r="BG258" s="165">
        <f t="shared" si="46"/>
        <v>0</v>
      </c>
      <c r="BH258" s="165">
        <f t="shared" si="47"/>
        <v>0</v>
      </c>
      <c r="BI258" s="165">
        <f t="shared" si="48"/>
        <v>0</v>
      </c>
      <c r="BJ258" s="13" t="s">
        <v>86</v>
      </c>
      <c r="BK258" s="165">
        <f t="shared" si="49"/>
        <v>0</v>
      </c>
      <c r="BL258" s="13" t="s">
        <v>445</v>
      </c>
      <c r="BM258" s="164" t="s">
        <v>1140</v>
      </c>
    </row>
    <row r="259" spans="2:65" s="1" customFormat="1" ht="16.5" customHeight="1">
      <c r="B259" s="152"/>
      <c r="C259" s="153" t="s">
        <v>671</v>
      </c>
      <c r="D259" s="153" t="s">
        <v>184</v>
      </c>
      <c r="E259" s="154" t="s">
        <v>1295</v>
      </c>
      <c r="F259" s="155" t="s">
        <v>1437</v>
      </c>
      <c r="G259" s="156" t="s">
        <v>1277</v>
      </c>
      <c r="H259" s="157">
        <v>1</v>
      </c>
      <c r="I259" s="158"/>
      <c r="J259" s="159">
        <f t="shared" si="40"/>
        <v>0</v>
      </c>
      <c r="K259" s="155" t="s">
        <v>1</v>
      </c>
      <c r="L259" s="28"/>
      <c r="M259" s="160" t="s">
        <v>1</v>
      </c>
      <c r="N259" s="161" t="s">
        <v>40</v>
      </c>
      <c r="O259" s="51"/>
      <c r="P259" s="162">
        <f t="shared" si="41"/>
        <v>0</v>
      </c>
      <c r="Q259" s="162">
        <v>0</v>
      </c>
      <c r="R259" s="162">
        <f t="shared" si="42"/>
        <v>0</v>
      </c>
      <c r="S259" s="162">
        <v>0</v>
      </c>
      <c r="T259" s="163">
        <f t="shared" si="43"/>
        <v>0</v>
      </c>
      <c r="AR259" s="164" t="s">
        <v>445</v>
      </c>
      <c r="AT259" s="164" t="s">
        <v>184</v>
      </c>
      <c r="AU259" s="164" t="s">
        <v>91</v>
      </c>
      <c r="AY259" s="13" t="s">
        <v>182</v>
      </c>
      <c r="BE259" s="165">
        <f t="shared" si="44"/>
        <v>0</v>
      </c>
      <c r="BF259" s="165">
        <f t="shared" si="45"/>
        <v>0</v>
      </c>
      <c r="BG259" s="165">
        <f t="shared" si="46"/>
        <v>0</v>
      </c>
      <c r="BH259" s="165">
        <f t="shared" si="47"/>
        <v>0</v>
      </c>
      <c r="BI259" s="165">
        <f t="shared" si="48"/>
        <v>0</v>
      </c>
      <c r="BJ259" s="13" t="s">
        <v>86</v>
      </c>
      <c r="BK259" s="165">
        <f t="shared" si="49"/>
        <v>0</v>
      </c>
      <c r="BL259" s="13" t="s">
        <v>445</v>
      </c>
      <c r="BM259" s="164" t="s">
        <v>1148</v>
      </c>
    </row>
    <row r="260" spans="2:65" s="1" customFormat="1" ht="16.5" customHeight="1">
      <c r="B260" s="152"/>
      <c r="C260" s="153" t="s">
        <v>675</v>
      </c>
      <c r="D260" s="153" t="s">
        <v>184</v>
      </c>
      <c r="E260" s="154" t="s">
        <v>1297</v>
      </c>
      <c r="F260" s="155" t="s">
        <v>1438</v>
      </c>
      <c r="G260" s="156" t="s">
        <v>1277</v>
      </c>
      <c r="H260" s="157">
        <v>1</v>
      </c>
      <c r="I260" s="158"/>
      <c r="J260" s="159">
        <f t="shared" si="40"/>
        <v>0</v>
      </c>
      <c r="K260" s="155" t="s">
        <v>1</v>
      </c>
      <c r="L260" s="28"/>
      <c r="M260" s="160" t="s">
        <v>1</v>
      </c>
      <c r="N260" s="161" t="s">
        <v>40</v>
      </c>
      <c r="O260" s="51"/>
      <c r="P260" s="162">
        <f t="shared" si="41"/>
        <v>0</v>
      </c>
      <c r="Q260" s="162">
        <v>0</v>
      </c>
      <c r="R260" s="162">
        <f t="shared" si="42"/>
        <v>0</v>
      </c>
      <c r="S260" s="162">
        <v>0</v>
      </c>
      <c r="T260" s="163">
        <f t="shared" si="43"/>
        <v>0</v>
      </c>
      <c r="AR260" s="164" t="s">
        <v>445</v>
      </c>
      <c r="AT260" s="164" t="s">
        <v>184</v>
      </c>
      <c r="AU260" s="164" t="s">
        <v>91</v>
      </c>
      <c r="AY260" s="13" t="s">
        <v>182</v>
      </c>
      <c r="BE260" s="165">
        <f t="shared" si="44"/>
        <v>0</v>
      </c>
      <c r="BF260" s="165">
        <f t="shared" si="45"/>
        <v>0</v>
      </c>
      <c r="BG260" s="165">
        <f t="shared" si="46"/>
        <v>0</v>
      </c>
      <c r="BH260" s="165">
        <f t="shared" si="47"/>
        <v>0</v>
      </c>
      <c r="BI260" s="165">
        <f t="shared" si="48"/>
        <v>0</v>
      </c>
      <c r="BJ260" s="13" t="s">
        <v>86</v>
      </c>
      <c r="BK260" s="165">
        <f t="shared" si="49"/>
        <v>0</v>
      </c>
      <c r="BL260" s="13" t="s">
        <v>445</v>
      </c>
      <c r="BM260" s="164" t="s">
        <v>1158</v>
      </c>
    </row>
    <row r="261" spans="2:65" s="1" customFormat="1" ht="24" customHeight="1">
      <c r="B261" s="152"/>
      <c r="C261" s="153" t="s">
        <v>679</v>
      </c>
      <c r="D261" s="153" t="s">
        <v>184</v>
      </c>
      <c r="E261" s="154" t="s">
        <v>1299</v>
      </c>
      <c r="F261" s="155" t="s">
        <v>1439</v>
      </c>
      <c r="G261" s="156" t="s">
        <v>1277</v>
      </c>
      <c r="H261" s="157">
        <v>1</v>
      </c>
      <c r="I261" s="158"/>
      <c r="J261" s="159">
        <f t="shared" si="40"/>
        <v>0</v>
      </c>
      <c r="K261" s="155" t="s">
        <v>1</v>
      </c>
      <c r="L261" s="28"/>
      <c r="M261" s="160" t="s">
        <v>1</v>
      </c>
      <c r="N261" s="161" t="s">
        <v>40</v>
      </c>
      <c r="O261" s="51"/>
      <c r="P261" s="162">
        <f t="shared" si="41"/>
        <v>0</v>
      </c>
      <c r="Q261" s="162">
        <v>0</v>
      </c>
      <c r="R261" s="162">
        <f t="shared" si="42"/>
        <v>0</v>
      </c>
      <c r="S261" s="162">
        <v>0</v>
      </c>
      <c r="T261" s="163">
        <f t="shared" si="43"/>
        <v>0</v>
      </c>
      <c r="AR261" s="164" t="s">
        <v>445</v>
      </c>
      <c r="AT261" s="164" t="s">
        <v>184</v>
      </c>
      <c r="AU261" s="164" t="s">
        <v>91</v>
      </c>
      <c r="AY261" s="13" t="s">
        <v>182</v>
      </c>
      <c r="BE261" s="165">
        <f t="shared" si="44"/>
        <v>0</v>
      </c>
      <c r="BF261" s="165">
        <f t="shared" si="45"/>
        <v>0</v>
      </c>
      <c r="BG261" s="165">
        <f t="shared" si="46"/>
        <v>0</v>
      </c>
      <c r="BH261" s="165">
        <f t="shared" si="47"/>
        <v>0</v>
      </c>
      <c r="BI261" s="165">
        <f t="shared" si="48"/>
        <v>0</v>
      </c>
      <c r="BJ261" s="13" t="s">
        <v>86</v>
      </c>
      <c r="BK261" s="165">
        <f t="shared" si="49"/>
        <v>0</v>
      </c>
      <c r="BL261" s="13" t="s">
        <v>445</v>
      </c>
      <c r="BM261" s="164" t="s">
        <v>1166</v>
      </c>
    </row>
    <row r="262" spans="2:65" s="1" customFormat="1" ht="16.5" customHeight="1">
      <c r="B262" s="152"/>
      <c r="C262" s="153" t="s">
        <v>683</v>
      </c>
      <c r="D262" s="153" t="s">
        <v>184</v>
      </c>
      <c r="E262" s="154" t="s">
        <v>1301</v>
      </c>
      <c r="F262" s="155" t="s">
        <v>1440</v>
      </c>
      <c r="G262" s="156" t="s">
        <v>1277</v>
      </c>
      <c r="H262" s="157">
        <v>1</v>
      </c>
      <c r="I262" s="158"/>
      <c r="J262" s="159">
        <f t="shared" si="40"/>
        <v>0</v>
      </c>
      <c r="K262" s="155" t="s">
        <v>1</v>
      </c>
      <c r="L262" s="28"/>
      <c r="M262" s="160" t="s">
        <v>1</v>
      </c>
      <c r="N262" s="161" t="s">
        <v>40</v>
      </c>
      <c r="O262" s="51"/>
      <c r="P262" s="162">
        <f t="shared" si="41"/>
        <v>0</v>
      </c>
      <c r="Q262" s="162">
        <v>0</v>
      </c>
      <c r="R262" s="162">
        <f t="shared" si="42"/>
        <v>0</v>
      </c>
      <c r="S262" s="162">
        <v>0</v>
      </c>
      <c r="T262" s="163">
        <f t="shared" si="43"/>
        <v>0</v>
      </c>
      <c r="AR262" s="164" t="s">
        <v>445</v>
      </c>
      <c r="AT262" s="164" t="s">
        <v>184</v>
      </c>
      <c r="AU262" s="164" t="s">
        <v>91</v>
      </c>
      <c r="AY262" s="13" t="s">
        <v>182</v>
      </c>
      <c r="BE262" s="165">
        <f t="shared" si="44"/>
        <v>0</v>
      </c>
      <c r="BF262" s="165">
        <f t="shared" si="45"/>
        <v>0</v>
      </c>
      <c r="BG262" s="165">
        <f t="shared" si="46"/>
        <v>0</v>
      </c>
      <c r="BH262" s="165">
        <f t="shared" si="47"/>
        <v>0</v>
      </c>
      <c r="BI262" s="165">
        <f t="shared" si="48"/>
        <v>0</v>
      </c>
      <c r="BJ262" s="13" t="s">
        <v>86</v>
      </c>
      <c r="BK262" s="165">
        <f t="shared" si="49"/>
        <v>0</v>
      </c>
      <c r="BL262" s="13" t="s">
        <v>445</v>
      </c>
      <c r="BM262" s="164" t="s">
        <v>1176</v>
      </c>
    </row>
    <row r="263" spans="2:65" s="1" customFormat="1" ht="36" customHeight="1">
      <c r="B263" s="152"/>
      <c r="C263" s="153" t="s">
        <v>685</v>
      </c>
      <c r="D263" s="153" t="s">
        <v>184</v>
      </c>
      <c r="E263" s="154" t="s">
        <v>1303</v>
      </c>
      <c r="F263" s="155" t="s">
        <v>1441</v>
      </c>
      <c r="G263" s="156" t="s">
        <v>1277</v>
      </c>
      <c r="H263" s="157">
        <v>1</v>
      </c>
      <c r="I263" s="158"/>
      <c r="J263" s="159">
        <f t="shared" si="40"/>
        <v>0</v>
      </c>
      <c r="K263" s="155" t="s">
        <v>1</v>
      </c>
      <c r="L263" s="28"/>
      <c r="M263" s="160" t="s">
        <v>1</v>
      </c>
      <c r="N263" s="161" t="s">
        <v>40</v>
      </c>
      <c r="O263" s="51"/>
      <c r="P263" s="162">
        <f t="shared" si="41"/>
        <v>0</v>
      </c>
      <c r="Q263" s="162">
        <v>0</v>
      </c>
      <c r="R263" s="162">
        <f t="shared" si="42"/>
        <v>0</v>
      </c>
      <c r="S263" s="162">
        <v>0</v>
      </c>
      <c r="T263" s="163">
        <f t="shared" si="43"/>
        <v>0</v>
      </c>
      <c r="AR263" s="164" t="s">
        <v>445</v>
      </c>
      <c r="AT263" s="164" t="s">
        <v>184</v>
      </c>
      <c r="AU263" s="164" t="s">
        <v>91</v>
      </c>
      <c r="AY263" s="13" t="s">
        <v>182</v>
      </c>
      <c r="BE263" s="165">
        <f t="shared" si="44"/>
        <v>0</v>
      </c>
      <c r="BF263" s="165">
        <f t="shared" si="45"/>
        <v>0</v>
      </c>
      <c r="BG263" s="165">
        <f t="shared" si="46"/>
        <v>0</v>
      </c>
      <c r="BH263" s="165">
        <f t="shared" si="47"/>
        <v>0</v>
      </c>
      <c r="BI263" s="165">
        <f t="shared" si="48"/>
        <v>0</v>
      </c>
      <c r="BJ263" s="13" t="s">
        <v>86</v>
      </c>
      <c r="BK263" s="165">
        <f t="shared" si="49"/>
        <v>0</v>
      </c>
      <c r="BL263" s="13" t="s">
        <v>445</v>
      </c>
      <c r="BM263" s="164" t="s">
        <v>1184</v>
      </c>
    </row>
    <row r="264" spans="2:65" s="1" customFormat="1" ht="16.5" customHeight="1">
      <c r="B264" s="152"/>
      <c r="C264" s="153" t="s">
        <v>689</v>
      </c>
      <c r="D264" s="153" t="s">
        <v>184</v>
      </c>
      <c r="E264" s="154" t="s">
        <v>1305</v>
      </c>
      <c r="F264" s="155" t="s">
        <v>1442</v>
      </c>
      <c r="G264" s="156" t="s">
        <v>1277</v>
      </c>
      <c r="H264" s="157">
        <v>6</v>
      </c>
      <c r="I264" s="158"/>
      <c r="J264" s="159">
        <f t="shared" si="40"/>
        <v>0</v>
      </c>
      <c r="K264" s="155" t="s">
        <v>1</v>
      </c>
      <c r="L264" s="28"/>
      <c r="M264" s="160" t="s">
        <v>1</v>
      </c>
      <c r="N264" s="161" t="s">
        <v>40</v>
      </c>
      <c r="O264" s="51"/>
      <c r="P264" s="162">
        <f t="shared" si="41"/>
        <v>0</v>
      </c>
      <c r="Q264" s="162">
        <v>0</v>
      </c>
      <c r="R264" s="162">
        <f t="shared" si="42"/>
        <v>0</v>
      </c>
      <c r="S264" s="162">
        <v>0</v>
      </c>
      <c r="T264" s="163">
        <f t="shared" si="43"/>
        <v>0</v>
      </c>
      <c r="AR264" s="164" t="s">
        <v>445</v>
      </c>
      <c r="AT264" s="164" t="s">
        <v>184</v>
      </c>
      <c r="AU264" s="164" t="s">
        <v>91</v>
      </c>
      <c r="AY264" s="13" t="s">
        <v>182</v>
      </c>
      <c r="BE264" s="165">
        <f t="shared" si="44"/>
        <v>0</v>
      </c>
      <c r="BF264" s="165">
        <f t="shared" si="45"/>
        <v>0</v>
      </c>
      <c r="BG264" s="165">
        <f t="shared" si="46"/>
        <v>0</v>
      </c>
      <c r="BH264" s="165">
        <f t="shared" si="47"/>
        <v>0</v>
      </c>
      <c r="BI264" s="165">
        <f t="shared" si="48"/>
        <v>0</v>
      </c>
      <c r="BJ264" s="13" t="s">
        <v>86</v>
      </c>
      <c r="BK264" s="165">
        <f t="shared" si="49"/>
        <v>0</v>
      </c>
      <c r="BL264" s="13" t="s">
        <v>445</v>
      </c>
      <c r="BM264" s="164" t="s">
        <v>1443</v>
      </c>
    </row>
    <row r="265" spans="2:65" s="1" customFormat="1" ht="48" customHeight="1">
      <c r="B265" s="152"/>
      <c r="C265" s="153" t="s">
        <v>693</v>
      </c>
      <c r="D265" s="153" t="s">
        <v>184</v>
      </c>
      <c r="E265" s="154" t="s">
        <v>1307</v>
      </c>
      <c r="F265" s="155" t="s">
        <v>1444</v>
      </c>
      <c r="G265" s="156" t="s">
        <v>1277</v>
      </c>
      <c r="H265" s="157">
        <v>1</v>
      </c>
      <c r="I265" s="158"/>
      <c r="J265" s="159">
        <f t="shared" si="40"/>
        <v>0</v>
      </c>
      <c r="K265" s="155" t="s">
        <v>1</v>
      </c>
      <c r="L265" s="28"/>
      <c r="M265" s="160" t="s">
        <v>1</v>
      </c>
      <c r="N265" s="161" t="s">
        <v>40</v>
      </c>
      <c r="O265" s="51"/>
      <c r="P265" s="162">
        <f t="shared" si="41"/>
        <v>0</v>
      </c>
      <c r="Q265" s="162">
        <v>0</v>
      </c>
      <c r="R265" s="162">
        <f t="shared" si="42"/>
        <v>0</v>
      </c>
      <c r="S265" s="162">
        <v>0</v>
      </c>
      <c r="T265" s="163">
        <f t="shared" si="43"/>
        <v>0</v>
      </c>
      <c r="AR265" s="164" t="s">
        <v>445</v>
      </c>
      <c r="AT265" s="164" t="s">
        <v>184</v>
      </c>
      <c r="AU265" s="164" t="s">
        <v>91</v>
      </c>
      <c r="AY265" s="13" t="s">
        <v>182</v>
      </c>
      <c r="BE265" s="165">
        <f t="shared" si="44"/>
        <v>0</v>
      </c>
      <c r="BF265" s="165">
        <f t="shared" si="45"/>
        <v>0</v>
      </c>
      <c r="BG265" s="165">
        <f t="shared" si="46"/>
        <v>0</v>
      </c>
      <c r="BH265" s="165">
        <f t="shared" si="47"/>
        <v>0</v>
      </c>
      <c r="BI265" s="165">
        <f t="shared" si="48"/>
        <v>0</v>
      </c>
      <c r="BJ265" s="13" t="s">
        <v>86</v>
      </c>
      <c r="BK265" s="165">
        <f t="shared" si="49"/>
        <v>0</v>
      </c>
      <c r="BL265" s="13" t="s">
        <v>445</v>
      </c>
      <c r="BM265" s="164" t="s">
        <v>1445</v>
      </c>
    </row>
    <row r="266" spans="2:65" s="1" customFormat="1" ht="16.5" customHeight="1">
      <c r="B266" s="152"/>
      <c r="C266" s="153" t="s">
        <v>697</v>
      </c>
      <c r="D266" s="153" t="s">
        <v>184</v>
      </c>
      <c r="E266" s="154" t="s">
        <v>1309</v>
      </c>
      <c r="F266" s="155" t="s">
        <v>1446</v>
      </c>
      <c r="G266" s="156" t="s">
        <v>1277</v>
      </c>
      <c r="H266" s="157">
        <v>1</v>
      </c>
      <c r="I266" s="158"/>
      <c r="J266" s="159">
        <f t="shared" si="40"/>
        <v>0</v>
      </c>
      <c r="K266" s="155" t="s">
        <v>1</v>
      </c>
      <c r="L266" s="28"/>
      <c r="M266" s="160" t="s">
        <v>1</v>
      </c>
      <c r="N266" s="161" t="s">
        <v>40</v>
      </c>
      <c r="O266" s="51"/>
      <c r="P266" s="162">
        <f t="shared" si="41"/>
        <v>0</v>
      </c>
      <c r="Q266" s="162">
        <v>0</v>
      </c>
      <c r="R266" s="162">
        <f t="shared" si="42"/>
        <v>0</v>
      </c>
      <c r="S266" s="162">
        <v>0</v>
      </c>
      <c r="T266" s="163">
        <f t="shared" si="43"/>
        <v>0</v>
      </c>
      <c r="AR266" s="164" t="s">
        <v>445</v>
      </c>
      <c r="AT266" s="164" t="s">
        <v>184</v>
      </c>
      <c r="AU266" s="164" t="s">
        <v>91</v>
      </c>
      <c r="AY266" s="13" t="s">
        <v>182</v>
      </c>
      <c r="BE266" s="165">
        <f t="shared" si="44"/>
        <v>0</v>
      </c>
      <c r="BF266" s="165">
        <f t="shared" si="45"/>
        <v>0</v>
      </c>
      <c r="BG266" s="165">
        <f t="shared" si="46"/>
        <v>0</v>
      </c>
      <c r="BH266" s="165">
        <f t="shared" si="47"/>
        <v>0</v>
      </c>
      <c r="BI266" s="165">
        <f t="shared" si="48"/>
        <v>0</v>
      </c>
      <c r="BJ266" s="13" t="s">
        <v>86</v>
      </c>
      <c r="BK266" s="165">
        <f t="shared" si="49"/>
        <v>0</v>
      </c>
      <c r="BL266" s="13" t="s">
        <v>445</v>
      </c>
      <c r="BM266" s="164" t="s">
        <v>1447</v>
      </c>
    </row>
    <row r="267" spans="2:65" s="1" customFormat="1" ht="24" customHeight="1">
      <c r="B267" s="152"/>
      <c r="C267" s="153" t="s">
        <v>701</v>
      </c>
      <c r="D267" s="153" t="s">
        <v>184</v>
      </c>
      <c r="E267" s="154" t="s">
        <v>1311</v>
      </c>
      <c r="F267" s="155" t="s">
        <v>1448</v>
      </c>
      <c r="G267" s="156" t="s">
        <v>1277</v>
      </c>
      <c r="H267" s="157">
        <v>1</v>
      </c>
      <c r="I267" s="158"/>
      <c r="J267" s="159">
        <f t="shared" si="40"/>
        <v>0</v>
      </c>
      <c r="K267" s="155" t="s">
        <v>1</v>
      </c>
      <c r="L267" s="28"/>
      <c r="M267" s="160" t="s">
        <v>1</v>
      </c>
      <c r="N267" s="161" t="s">
        <v>40</v>
      </c>
      <c r="O267" s="51"/>
      <c r="P267" s="162">
        <f t="shared" si="41"/>
        <v>0</v>
      </c>
      <c r="Q267" s="162">
        <v>0</v>
      </c>
      <c r="R267" s="162">
        <f t="shared" si="42"/>
        <v>0</v>
      </c>
      <c r="S267" s="162">
        <v>0</v>
      </c>
      <c r="T267" s="163">
        <f t="shared" si="43"/>
        <v>0</v>
      </c>
      <c r="AR267" s="164" t="s">
        <v>445</v>
      </c>
      <c r="AT267" s="164" t="s">
        <v>184</v>
      </c>
      <c r="AU267" s="164" t="s">
        <v>91</v>
      </c>
      <c r="AY267" s="13" t="s">
        <v>182</v>
      </c>
      <c r="BE267" s="165">
        <f t="shared" si="44"/>
        <v>0</v>
      </c>
      <c r="BF267" s="165">
        <f t="shared" si="45"/>
        <v>0</v>
      </c>
      <c r="BG267" s="165">
        <f t="shared" si="46"/>
        <v>0</v>
      </c>
      <c r="BH267" s="165">
        <f t="shared" si="47"/>
        <v>0</v>
      </c>
      <c r="BI267" s="165">
        <f t="shared" si="48"/>
        <v>0</v>
      </c>
      <c r="BJ267" s="13" t="s">
        <v>86</v>
      </c>
      <c r="BK267" s="165">
        <f t="shared" si="49"/>
        <v>0</v>
      </c>
      <c r="BL267" s="13" t="s">
        <v>445</v>
      </c>
      <c r="BM267" s="164" t="s">
        <v>1449</v>
      </c>
    </row>
    <row r="268" spans="2:65" s="1" customFormat="1" ht="16.5" customHeight="1">
      <c r="B268" s="152"/>
      <c r="C268" s="153" t="s">
        <v>705</v>
      </c>
      <c r="D268" s="153" t="s">
        <v>184</v>
      </c>
      <c r="E268" s="154" t="s">
        <v>1313</v>
      </c>
      <c r="F268" s="155" t="s">
        <v>1450</v>
      </c>
      <c r="G268" s="156" t="s">
        <v>1277</v>
      </c>
      <c r="H268" s="157">
        <v>1</v>
      </c>
      <c r="I268" s="158"/>
      <c r="J268" s="159">
        <f t="shared" si="40"/>
        <v>0</v>
      </c>
      <c r="K268" s="155" t="s">
        <v>1</v>
      </c>
      <c r="L268" s="28"/>
      <c r="M268" s="160" t="s">
        <v>1</v>
      </c>
      <c r="N268" s="161" t="s">
        <v>40</v>
      </c>
      <c r="O268" s="51"/>
      <c r="P268" s="162">
        <f t="shared" si="41"/>
        <v>0</v>
      </c>
      <c r="Q268" s="162">
        <v>0</v>
      </c>
      <c r="R268" s="162">
        <f t="shared" si="42"/>
        <v>0</v>
      </c>
      <c r="S268" s="162">
        <v>0</v>
      </c>
      <c r="T268" s="163">
        <f t="shared" si="43"/>
        <v>0</v>
      </c>
      <c r="AR268" s="164" t="s">
        <v>445</v>
      </c>
      <c r="AT268" s="164" t="s">
        <v>184</v>
      </c>
      <c r="AU268" s="164" t="s">
        <v>91</v>
      </c>
      <c r="AY268" s="13" t="s">
        <v>182</v>
      </c>
      <c r="BE268" s="165">
        <f t="shared" si="44"/>
        <v>0</v>
      </c>
      <c r="BF268" s="165">
        <f t="shared" si="45"/>
        <v>0</v>
      </c>
      <c r="BG268" s="165">
        <f t="shared" si="46"/>
        <v>0</v>
      </c>
      <c r="BH268" s="165">
        <f t="shared" si="47"/>
        <v>0</v>
      </c>
      <c r="BI268" s="165">
        <f t="shared" si="48"/>
        <v>0</v>
      </c>
      <c r="BJ268" s="13" t="s">
        <v>86</v>
      </c>
      <c r="BK268" s="165">
        <f t="shared" si="49"/>
        <v>0</v>
      </c>
      <c r="BL268" s="13" t="s">
        <v>445</v>
      </c>
      <c r="BM268" s="164" t="s">
        <v>1278</v>
      </c>
    </row>
    <row r="269" spans="2:65" s="1" customFormat="1" ht="16.5" customHeight="1">
      <c r="B269" s="152"/>
      <c r="C269" s="153" t="s">
        <v>707</v>
      </c>
      <c r="D269" s="153" t="s">
        <v>184</v>
      </c>
      <c r="E269" s="154" t="s">
        <v>1316</v>
      </c>
      <c r="F269" s="155" t="s">
        <v>1451</v>
      </c>
      <c r="G269" s="156" t="s">
        <v>1277</v>
      </c>
      <c r="H269" s="157">
        <v>10</v>
      </c>
      <c r="I269" s="158"/>
      <c r="J269" s="159">
        <f t="shared" si="40"/>
        <v>0</v>
      </c>
      <c r="K269" s="155" t="s">
        <v>1</v>
      </c>
      <c r="L269" s="28"/>
      <c r="M269" s="160" t="s">
        <v>1</v>
      </c>
      <c r="N269" s="161" t="s">
        <v>40</v>
      </c>
      <c r="O269" s="51"/>
      <c r="P269" s="162">
        <f t="shared" si="41"/>
        <v>0</v>
      </c>
      <c r="Q269" s="162">
        <v>0</v>
      </c>
      <c r="R269" s="162">
        <f t="shared" si="42"/>
        <v>0</v>
      </c>
      <c r="S269" s="162">
        <v>0</v>
      </c>
      <c r="T269" s="163">
        <f t="shared" si="43"/>
        <v>0</v>
      </c>
      <c r="AR269" s="164" t="s">
        <v>445</v>
      </c>
      <c r="AT269" s="164" t="s">
        <v>184</v>
      </c>
      <c r="AU269" s="164" t="s">
        <v>91</v>
      </c>
      <c r="AY269" s="13" t="s">
        <v>182</v>
      </c>
      <c r="BE269" s="165">
        <f t="shared" si="44"/>
        <v>0</v>
      </c>
      <c r="BF269" s="165">
        <f t="shared" si="45"/>
        <v>0</v>
      </c>
      <c r="BG269" s="165">
        <f t="shared" si="46"/>
        <v>0</v>
      </c>
      <c r="BH269" s="165">
        <f t="shared" si="47"/>
        <v>0</v>
      </c>
      <c r="BI269" s="165">
        <f t="shared" si="48"/>
        <v>0</v>
      </c>
      <c r="BJ269" s="13" t="s">
        <v>86</v>
      </c>
      <c r="BK269" s="165">
        <f t="shared" si="49"/>
        <v>0</v>
      </c>
      <c r="BL269" s="13" t="s">
        <v>445</v>
      </c>
      <c r="BM269" s="164" t="s">
        <v>1452</v>
      </c>
    </row>
    <row r="270" spans="2:65" s="11" customFormat="1" ht="20.85" customHeight="1">
      <c r="B270" s="139"/>
      <c r="D270" s="140" t="s">
        <v>73</v>
      </c>
      <c r="E270" s="150" t="s">
        <v>1453</v>
      </c>
      <c r="F270" s="150" t="s">
        <v>1454</v>
      </c>
      <c r="I270" s="142"/>
      <c r="J270" s="151">
        <f>BK270</f>
        <v>0</v>
      </c>
      <c r="L270" s="139"/>
      <c r="M270" s="144"/>
      <c r="N270" s="145"/>
      <c r="O270" s="145"/>
      <c r="P270" s="146">
        <f>SUM(P271:P278)</f>
        <v>0</v>
      </c>
      <c r="Q270" s="145"/>
      <c r="R270" s="146">
        <f>SUM(R271:R278)</f>
        <v>0</v>
      </c>
      <c r="S270" s="145"/>
      <c r="T270" s="147">
        <f>SUM(T271:T278)</f>
        <v>0</v>
      </c>
      <c r="AR270" s="140" t="s">
        <v>91</v>
      </c>
      <c r="AT270" s="148" t="s">
        <v>73</v>
      </c>
      <c r="AU270" s="148" t="s">
        <v>86</v>
      </c>
      <c r="AY270" s="140" t="s">
        <v>182</v>
      </c>
      <c r="BK270" s="149">
        <f>SUM(BK271:BK278)</f>
        <v>0</v>
      </c>
    </row>
    <row r="271" spans="2:65" s="1" customFormat="1" ht="48" customHeight="1">
      <c r="B271" s="152"/>
      <c r="C271" s="166" t="s">
        <v>713</v>
      </c>
      <c r="D271" s="166" t="s">
        <v>280</v>
      </c>
      <c r="E271" s="167" t="s">
        <v>1455</v>
      </c>
      <c r="F271" s="168" t="s">
        <v>1456</v>
      </c>
      <c r="G271" s="169" t="s">
        <v>1277</v>
      </c>
      <c r="H271" s="170">
        <v>1</v>
      </c>
      <c r="I271" s="171"/>
      <c r="J271" s="172">
        <f t="shared" ref="J271:J278" si="50">ROUND(I271*H271,2)</f>
        <v>0</v>
      </c>
      <c r="K271" s="168" t="s">
        <v>1</v>
      </c>
      <c r="L271" s="173"/>
      <c r="M271" s="174" t="s">
        <v>1</v>
      </c>
      <c r="N271" s="175" t="s">
        <v>40</v>
      </c>
      <c r="O271" s="51"/>
      <c r="P271" s="162">
        <f t="shared" ref="P271:P278" si="51">O271*H271</f>
        <v>0</v>
      </c>
      <c r="Q271" s="162">
        <v>0</v>
      </c>
      <c r="R271" s="162">
        <f t="shared" ref="R271:R278" si="52">Q271*H271</f>
        <v>0</v>
      </c>
      <c r="S271" s="162">
        <v>0</v>
      </c>
      <c r="T271" s="163">
        <f t="shared" ref="T271:T278" si="53">S271*H271</f>
        <v>0</v>
      </c>
      <c r="AR271" s="164" t="s">
        <v>1278</v>
      </c>
      <c r="AT271" s="164" t="s">
        <v>280</v>
      </c>
      <c r="AU271" s="164" t="s">
        <v>91</v>
      </c>
      <c r="AY271" s="13" t="s">
        <v>182</v>
      </c>
      <c r="BE271" s="165">
        <f t="shared" ref="BE271:BE278" si="54">IF(N271="základná",J271,0)</f>
        <v>0</v>
      </c>
      <c r="BF271" s="165">
        <f t="shared" ref="BF271:BF278" si="55">IF(N271="znížená",J271,0)</f>
        <v>0</v>
      </c>
      <c r="BG271" s="165">
        <f t="shared" ref="BG271:BG278" si="56">IF(N271="zákl. prenesená",J271,0)</f>
        <v>0</v>
      </c>
      <c r="BH271" s="165">
        <f t="shared" ref="BH271:BH278" si="57">IF(N271="zníž. prenesená",J271,0)</f>
        <v>0</v>
      </c>
      <c r="BI271" s="165">
        <f t="shared" ref="BI271:BI278" si="58">IF(N271="nulová",J271,0)</f>
        <v>0</v>
      </c>
      <c r="BJ271" s="13" t="s">
        <v>86</v>
      </c>
      <c r="BK271" s="165">
        <f t="shared" ref="BK271:BK278" si="59">ROUND(I271*H271,2)</f>
        <v>0</v>
      </c>
      <c r="BL271" s="13" t="s">
        <v>445</v>
      </c>
      <c r="BM271" s="164" t="s">
        <v>1457</v>
      </c>
    </row>
    <row r="272" spans="2:65" s="1" customFormat="1" ht="16.5" customHeight="1">
      <c r="B272" s="152"/>
      <c r="C272" s="166" t="s">
        <v>717</v>
      </c>
      <c r="D272" s="166" t="s">
        <v>280</v>
      </c>
      <c r="E272" s="167" t="s">
        <v>1458</v>
      </c>
      <c r="F272" s="168" t="s">
        <v>1459</v>
      </c>
      <c r="G272" s="169" t="s">
        <v>1277</v>
      </c>
      <c r="H272" s="170">
        <v>1</v>
      </c>
      <c r="I272" s="171"/>
      <c r="J272" s="172">
        <f t="shared" si="50"/>
        <v>0</v>
      </c>
      <c r="K272" s="168" t="s">
        <v>1</v>
      </c>
      <c r="L272" s="173"/>
      <c r="M272" s="174" t="s">
        <v>1</v>
      </c>
      <c r="N272" s="175" t="s">
        <v>40</v>
      </c>
      <c r="O272" s="51"/>
      <c r="P272" s="162">
        <f t="shared" si="51"/>
        <v>0</v>
      </c>
      <c r="Q272" s="162">
        <v>0</v>
      </c>
      <c r="R272" s="162">
        <f t="shared" si="52"/>
        <v>0</v>
      </c>
      <c r="S272" s="162">
        <v>0</v>
      </c>
      <c r="T272" s="163">
        <f t="shared" si="53"/>
        <v>0</v>
      </c>
      <c r="AR272" s="164" t="s">
        <v>1278</v>
      </c>
      <c r="AT272" s="164" t="s">
        <v>280</v>
      </c>
      <c r="AU272" s="164" t="s">
        <v>91</v>
      </c>
      <c r="AY272" s="13" t="s">
        <v>182</v>
      </c>
      <c r="BE272" s="165">
        <f t="shared" si="54"/>
        <v>0</v>
      </c>
      <c r="BF272" s="165">
        <f t="shared" si="55"/>
        <v>0</v>
      </c>
      <c r="BG272" s="165">
        <f t="shared" si="56"/>
        <v>0</v>
      </c>
      <c r="BH272" s="165">
        <f t="shared" si="57"/>
        <v>0</v>
      </c>
      <c r="BI272" s="165">
        <f t="shared" si="58"/>
        <v>0</v>
      </c>
      <c r="BJ272" s="13" t="s">
        <v>86</v>
      </c>
      <c r="BK272" s="165">
        <f t="shared" si="59"/>
        <v>0</v>
      </c>
      <c r="BL272" s="13" t="s">
        <v>445</v>
      </c>
      <c r="BM272" s="164" t="s">
        <v>1460</v>
      </c>
    </row>
    <row r="273" spans="2:65" s="1" customFormat="1" ht="60" customHeight="1">
      <c r="B273" s="152"/>
      <c r="C273" s="166" t="s">
        <v>721</v>
      </c>
      <c r="D273" s="166" t="s">
        <v>280</v>
      </c>
      <c r="E273" s="167" t="s">
        <v>1461</v>
      </c>
      <c r="F273" s="168" t="s">
        <v>1462</v>
      </c>
      <c r="G273" s="169" t="s">
        <v>1277</v>
      </c>
      <c r="H273" s="170">
        <v>2</v>
      </c>
      <c r="I273" s="171"/>
      <c r="J273" s="172">
        <f t="shared" si="50"/>
        <v>0</v>
      </c>
      <c r="K273" s="168" t="s">
        <v>1</v>
      </c>
      <c r="L273" s="173"/>
      <c r="M273" s="174" t="s">
        <v>1</v>
      </c>
      <c r="N273" s="175" t="s">
        <v>40</v>
      </c>
      <c r="O273" s="51"/>
      <c r="P273" s="162">
        <f t="shared" si="51"/>
        <v>0</v>
      </c>
      <c r="Q273" s="162">
        <v>0</v>
      </c>
      <c r="R273" s="162">
        <f t="shared" si="52"/>
        <v>0</v>
      </c>
      <c r="S273" s="162">
        <v>0</v>
      </c>
      <c r="T273" s="163">
        <f t="shared" si="53"/>
        <v>0</v>
      </c>
      <c r="AR273" s="164" t="s">
        <v>1278</v>
      </c>
      <c r="AT273" s="164" t="s">
        <v>280</v>
      </c>
      <c r="AU273" s="164" t="s">
        <v>91</v>
      </c>
      <c r="AY273" s="13" t="s">
        <v>182</v>
      </c>
      <c r="BE273" s="165">
        <f t="shared" si="54"/>
        <v>0</v>
      </c>
      <c r="BF273" s="165">
        <f t="shared" si="55"/>
        <v>0</v>
      </c>
      <c r="BG273" s="165">
        <f t="shared" si="56"/>
        <v>0</v>
      </c>
      <c r="BH273" s="165">
        <f t="shared" si="57"/>
        <v>0</v>
      </c>
      <c r="BI273" s="165">
        <f t="shared" si="58"/>
        <v>0</v>
      </c>
      <c r="BJ273" s="13" t="s">
        <v>86</v>
      </c>
      <c r="BK273" s="165">
        <f t="shared" si="59"/>
        <v>0</v>
      </c>
      <c r="BL273" s="13" t="s">
        <v>445</v>
      </c>
      <c r="BM273" s="164" t="s">
        <v>1463</v>
      </c>
    </row>
    <row r="274" spans="2:65" s="1" customFormat="1" ht="60" customHeight="1">
      <c r="B274" s="152"/>
      <c r="C274" s="166" t="s">
        <v>727</v>
      </c>
      <c r="D274" s="166" t="s">
        <v>280</v>
      </c>
      <c r="E274" s="167" t="s">
        <v>1461</v>
      </c>
      <c r="F274" s="168" t="s">
        <v>1462</v>
      </c>
      <c r="G274" s="169" t="s">
        <v>1277</v>
      </c>
      <c r="H274" s="170">
        <v>11</v>
      </c>
      <c r="I274" s="171"/>
      <c r="J274" s="172">
        <f t="shared" si="50"/>
        <v>0</v>
      </c>
      <c r="K274" s="168" t="s">
        <v>1</v>
      </c>
      <c r="L274" s="173"/>
      <c r="M274" s="174" t="s">
        <v>1</v>
      </c>
      <c r="N274" s="175" t="s">
        <v>40</v>
      </c>
      <c r="O274" s="51"/>
      <c r="P274" s="162">
        <f t="shared" si="51"/>
        <v>0</v>
      </c>
      <c r="Q274" s="162">
        <v>0</v>
      </c>
      <c r="R274" s="162">
        <f t="shared" si="52"/>
        <v>0</v>
      </c>
      <c r="S274" s="162">
        <v>0</v>
      </c>
      <c r="T274" s="163">
        <f t="shared" si="53"/>
        <v>0</v>
      </c>
      <c r="AR274" s="164" t="s">
        <v>1278</v>
      </c>
      <c r="AT274" s="164" t="s">
        <v>280</v>
      </c>
      <c r="AU274" s="164" t="s">
        <v>91</v>
      </c>
      <c r="AY274" s="13" t="s">
        <v>182</v>
      </c>
      <c r="BE274" s="165">
        <f t="shared" si="54"/>
        <v>0</v>
      </c>
      <c r="BF274" s="165">
        <f t="shared" si="55"/>
        <v>0</v>
      </c>
      <c r="BG274" s="165">
        <f t="shared" si="56"/>
        <v>0</v>
      </c>
      <c r="BH274" s="165">
        <f t="shared" si="57"/>
        <v>0</v>
      </c>
      <c r="BI274" s="165">
        <f t="shared" si="58"/>
        <v>0</v>
      </c>
      <c r="BJ274" s="13" t="s">
        <v>86</v>
      </c>
      <c r="BK274" s="165">
        <f t="shared" si="59"/>
        <v>0</v>
      </c>
      <c r="BL274" s="13" t="s">
        <v>445</v>
      </c>
      <c r="BM274" s="164" t="s">
        <v>1464</v>
      </c>
    </row>
    <row r="275" spans="2:65" s="1" customFormat="1" ht="36" customHeight="1">
      <c r="B275" s="152"/>
      <c r="C275" s="166" t="s">
        <v>732</v>
      </c>
      <c r="D275" s="166" t="s">
        <v>280</v>
      </c>
      <c r="E275" s="167" t="s">
        <v>1465</v>
      </c>
      <c r="F275" s="168" t="s">
        <v>1466</v>
      </c>
      <c r="G275" s="169" t="s">
        <v>1277</v>
      </c>
      <c r="H275" s="170">
        <v>1</v>
      </c>
      <c r="I275" s="171"/>
      <c r="J275" s="172">
        <f t="shared" si="50"/>
        <v>0</v>
      </c>
      <c r="K275" s="168" t="s">
        <v>1</v>
      </c>
      <c r="L275" s="173"/>
      <c r="M275" s="174" t="s">
        <v>1</v>
      </c>
      <c r="N275" s="175" t="s">
        <v>40</v>
      </c>
      <c r="O275" s="51"/>
      <c r="P275" s="162">
        <f t="shared" si="51"/>
        <v>0</v>
      </c>
      <c r="Q275" s="162">
        <v>0</v>
      </c>
      <c r="R275" s="162">
        <f t="shared" si="52"/>
        <v>0</v>
      </c>
      <c r="S275" s="162">
        <v>0</v>
      </c>
      <c r="T275" s="163">
        <f t="shared" si="53"/>
        <v>0</v>
      </c>
      <c r="AR275" s="164" t="s">
        <v>1278</v>
      </c>
      <c r="AT275" s="164" t="s">
        <v>280</v>
      </c>
      <c r="AU275" s="164" t="s">
        <v>91</v>
      </c>
      <c r="AY275" s="13" t="s">
        <v>182</v>
      </c>
      <c r="BE275" s="165">
        <f t="shared" si="54"/>
        <v>0</v>
      </c>
      <c r="BF275" s="165">
        <f t="shared" si="55"/>
        <v>0</v>
      </c>
      <c r="BG275" s="165">
        <f t="shared" si="56"/>
        <v>0</v>
      </c>
      <c r="BH275" s="165">
        <f t="shared" si="57"/>
        <v>0</v>
      </c>
      <c r="BI275" s="165">
        <f t="shared" si="58"/>
        <v>0</v>
      </c>
      <c r="BJ275" s="13" t="s">
        <v>86</v>
      </c>
      <c r="BK275" s="165">
        <f t="shared" si="59"/>
        <v>0</v>
      </c>
      <c r="BL275" s="13" t="s">
        <v>445</v>
      </c>
      <c r="BM275" s="164" t="s">
        <v>1467</v>
      </c>
    </row>
    <row r="276" spans="2:65" s="1" customFormat="1" ht="16.5" customHeight="1">
      <c r="B276" s="152"/>
      <c r="C276" s="166" t="s">
        <v>736</v>
      </c>
      <c r="D276" s="166" t="s">
        <v>280</v>
      </c>
      <c r="E276" s="167" t="s">
        <v>1468</v>
      </c>
      <c r="F276" s="168" t="s">
        <v>1469</v>
      </c>
      <c r="G276" s="169" t="s">
        <v>1277</v>
      </c>
      <c r="H276" s="170">
        <v>2</v>
      </c>
      <c r="I276" s="171"/>
      <c r="J276" s="172">
        <f t="shared" si="50"/>
        <v>0</v>
      </c>
      <c r="K276" s="168" t="s">
        <v>1</v>
      </c>
      <c r="L276" s="173"/>
      <c r="M276" s="174" t="s">
        <v>1</v>
      </c>
      <c r="N276" s="175" t="s">
        <v>40</v>
      </c>
      <c r="O276" s="51"/>
      <c r="P276" s="162">
        <f t="shared" si="51"/>
        <v>0</v>
      </c>
      <c r="Q276" s="162">
        <v>0</v>
      </c>
      <c r="R276" s="162">
        <f t="shared" si="52"/>
        <v>0</v>
      </c>
      <c r="S276" s="162">
        <v>0</v>
      </c>
      <c r="T276" s="163">
        <f t="shared" si="53"/>
        <v>0</v>
      </c>
      <c r="AR276" s="164" t="s">
        <v>1278</v>
      </c>
      <c r="AT276" s="164" t="s">
        <v>280</v>
      </c>
      <c r="AU276" s="164" t="s">
        <v>91</v>
      </c>
      <c r="AY276" s="13" t="s">
        <v>182</v>
      </c>
      <c r="BE276" s="165">
        <f t="shared" si="54"/>
        <v>0</v>
      </c>
      <c r="BF276" s="165">
        <f t="shared" si="55"/>
        <v>0</v>
      </c>
      <c r="BG276" s="165">
        <f t="shared" si="56"/>
        <v>0</v>
      </c>
      <c r="BH276" s="165">
        <f t="shared" si="57"/>
        <v>0</v>
      </c>
      <c r="BI276" s="165">
        <f t="shared" si="58"/>
        <v>0</v>
      </c>
      <c r="BJ276" s="13" t="s">
        <v>86</v>
      </c>
      <c r="BK276" s="165">
        <f t="shared" si="59"/>
        <v>0</v>
      </c>
      <c r="BL276" s="13" t="s">
        <v>445</v>
      </c>
      <c r="BM276" s="164" t="s">
        <v>1470</v>
      </c>
    </row>
    <row r="277" spans="2:65" s="1" customFormat="1" ht="16.5" customHeight="1">
      <c r="B277" s="152"/>
      <c r="C277" s="166" t="s">
        <v>740</v>
      </c>
      <c r="D277" s="166" t="s">
        <v>280</v>
      </c>
      <c r="E277" s="167" t="s">
        <v>1471</v>
      </c>
      <c r="F277" s="168" t="s">
        <v>1472</v>
      </c>
      <c r="G277" s="169" t="s">
        <v>1277</v>
      </c>
      <c r="H277" s="170">
        <v>1</v>
      </c>
      <c r="I277" s="171"/>
      <c r="J277" s="172">
        <f t="shared" si="50"/>
        <v>0</v>
      </c>
      <c r="K277" s="168" t="s">
        <v>1</v>
      </c>
      <c r="L277" s="173"/>
      <c r="M277" s="174" t="s">
        <v>1</v>
      </c>
      <c r="N277" s="175" t="s">
        <v>40</v>
      </c>
      <c r="O277" s="51"/>
      <c r="P277" s="162">
        <f t="shared" si="51"/>
        <v>0</v>
      </c>
      <c r="Q277" s="162">
        <v>0</v>
      </c>
      <c r="R277" s="162">
        <f t="shared" si="52"/>
        <v>0</v>
      </c>
      <c r="S277" s="162">
        <v>0</v>
      </c>
      <c r="T277" s="163">
        <f t="shared" si="53"/>
        <v>0</v>
      </c>
      <c r="AR277" s="164" t="s">
        <v>1278</v>
      </c>
      <c r="AT277" s="164" t="s">
        <v>280</v>
      </c>
      <c r="AU277" s="164" t="s">
        <v>91</v>
      </c>
      <c r="AY277" s="13" t="s">
        <v>182</v>
      </c>
      <c r="BE277" s="165">
        <f t="shared" si="54"/>
        <v>0</v>
      </c>
      <c r="BF277" s="165">
        <f t="shared" si="55"/>
        <v>0</v>
      </c>
      <c r="BG277" s="165">
        <f t="shared" si="56"/>
        <v>0</v>
      </c>
      <c r="BH277" s="165">
        <f t="shared" si="57"/>
        <v>0</v>
      </c>
      <c r="BI277" s="165">
        <f t="shared" si="58"/>
        <v>0</v>
      </c>
      <c r="BJ277" s="13" t="s">
        <v>86</v>
      </c>
      <c r="BK277" s="165">
        <f t="shared" si="59"/>
        <v>0</v>
      </c>
      <c r="BL277" s="13" t="s">
        <v>445</v>
      </c>
      <c r="BM277" s="164" t="s">
        <v>1473</v>
      </c>
    </row>
    <row r="278" spans="2:65" s="1" customFormat="1" ht="16.5" customHeight="1">
      <c r="B278" s="152"/>
      <c r="C278" s="166" t="s">
        <v>744</v>
      </c>
      <c r="D278" s="166" t="s">
        <v>280</v>
      </c>
      <c r="E278" s="167" t="s">
        <v>1474</v>
      </c>
      <c r="F278" s="168" t="s">
        <v>1475</v>
      </c>
      <c r="G278" s="169" t="s">
        <v>1277</v>
      </c>
      <c r="H278" s="170">
        <v>1</v>
      </c>
      <c r="I278" s="171"/>
      <c r="J278" s="172">
        <f t="shared" si="50"/>
        <v>0</v>
      </c>
      <c r="K278" s="168" t="s">
        <v>1</v>
      </c>
      <c r="L278" s="173"/>
      <c r="M278" s="174" t="s">
        <v>1</v>
      </c>
      <c r="N278" s="175" t="s">
        <v>40</v>
      </c>
      <c r="O278" s="51"/>
      <c r="P278" s="162">
        <f t="shared" si="51"/>
        <v>0</v>
      </c>
      <c r="Q278" s="162">
        <v>0</v>
      </c>
      <c r="R278" s="162">
        <f t="shared" si="52"/>
        <v>0</v>
      </c>
      <c r="S278" s="162">
        <v>0</v>
      </c>
      <c r="T278" s="163">
        <f t="shared" si="53"/>
        <v>0</v>
      </c>
      <c r="AR278" s="164" t="s">
        <v>1278</v>
      </c>
      <c r="AT278" s="164" t="s">
        <v>280</v>
      </c>
      <c r="AU278" s="164" t="s">
        <v>91</v>
      </c>
      <c r="AY278" s="13" t="s">
        <v>182</v>
      </c>
      <c r="BE278" s="165">
        <f t="shared" si="54"/>
        <v>0</v>
      </c>
      <c r="BF278" s="165">
        <f t="shared" si="55"/>
        <v>0</v>
      </c>
      <c r="BG278" s="165">
        <f t="shared" si="56"/>
        <v>0</v>
      </c>
      <c r="BH278" s="165">
        <f t="shared" si="57"/>
        <v>0</v>
      </c>
      <c r="BI278" s="165">
        <f t="shared" si="58"/>
        <v>0</v>
      </c>
      <c r="BJ278" s="13" t="s">
        <v>86</v>
      </c>
      <c r="BK278" s="165">
        <f t="shared" si="59"/>
        <v>0</v>
      </c>
      <c r="BL278" s="13" t="s">
        <v>445</v>
      </c>
      <c r="BM278" s="164" t="s">
        <v>1476</v>
      </c>
    </row>
    <row r="279" spans="2:65" s="11" customFormat="1" ht="20.85" customHeight="1">
      <c r="B279" s="139"/>
      <c r="D279" s="140" t="s">
        <v>73</v>
      </c>
      <c r="E279" s="150" t="s">
        <v>1477</v>
      </c>
      <c r="F279" s="150" t="s">
        <v>1478</v>
      </c>
      <c r="I279" s="142"/>
      <c r="J279" s="151">
        <f>BK279</f>
        <v>0</v>
      </c>
      <c r="L279" s="139"/>
      <c r="M279" s="144"/>
      <c r="N279" s="145"/>
      <c r="O279" s="145"/>
      <c r="P279" s="146">
        <f>SUM(P280:P288)</f>
        <v>0</v>
      </c>
      <c r="Q279" s="145"/>
      <c r="R279" s="146">
        <f>SUM(R280:R288)</f>
        <v>0</v>
      </c>
      <c r="S279" s="145"/>
      <c r="T279" s="147">
        <f>SUM(T280:T288)</f>
        <v>0</v>
      </c>
      <c r="AR279" s="140" t="s">
        <v>91</v>
      </c>
      <c r="AT279" s="148" t="s">
        <v>73</v>
      </c>
      <c r="AU279" s="148" t="s">
        <v>86</v>
      </c>
      <c r="AY279" s="140" t="s">
        <v>182</v>
      </c>
      <c r="BK279" s="149">
        <f>SUM(BK280:BK288)</f>
        <v>0</v>
      </c>
    </row>
    <row r="280" spans="2:65" s="1" customFormat="1" ht="24" customHeight="1">
      <c r="B280" s="152"/>
      <c r="C280" s="153" t="s">
        <v>748</v>
      </c>
      <c r="D280" s="153" t="s">
        <v>184</v>
      </c>
      <c r="E280" s="154" t="s">
        <v>1318</v>
      </c>
      <c r="F280" s="155" t="s">
        <v>1479</v>
      </c>
      <c r="G280" s="156" t="s">
        <v>1277</v>
      </c>
      <c r="H280" s="157">
        <v>13</v>
      </c>
      <c r="I280" s="158"/>
      <c r="J280" s="159">
        <f t="shared" ref="J280:J288" si="60">ROUND(I280*H280,2)</f>
        <v>0</v>
      </c>
      <c r="K280" s="155" t="s">
        <v>1</v>
      </c>
      <c r="L280" s="28"/>
      <c r="M280" s="160" t="s">
        <v>1</v>
      </c>
      <c r="N280" s="161" t="s">
        <v>40</v>
      </c>
      <c r="O280" s="51"/>
      <c r="P280" s="162">
        <f t="shared" ref="P280:P288" si="61">O280*H280</f>
        <v>0</v>
      </c>
      <c r="Q280" s="162">
        <v>0</v>
      </c>
      <c r="R280" s="162">
        <f t="shared" ref="R280:R288" si="62">Q280*H280</f>
        <v>0</v>
      </c>
      <c r="S280" s="162">
        <v>0</v>
      </c>
      <c r="T280" s="163">
        <f t="shared" ref="T280:T288" si="63">S280*H280</f>
        <v>0</v>
      </c>
      <c r="AR280" s="164" t="s">
        <v>445</v>
      </c>
      <c r="AT280" s="164" t="s">
        <v>184</v>
      </c>
      <c r="AU280" s="164" t="s">
        <v>91</v>
      </c>
      <c r="AY280" s="13" t="s">
        <v>182</v>
      </c>
      <c r="BE280" s="165">
        <f t="shared" ref="BE280:BE288" si="64">IF(N280="základná",J280,0)</f>
        <v>0</v>
      </c>
      <c r="BF280" s="165">
        <f t="shared" ref="BF280:BF288" si="65">IF(N280="znížená",J280,0)</f>
        <v>0</v>
      </c>
      <c r="BG280" s="165">
        <f t="shared" ref="BG280:BG288" si="66">IF(N280="zákl. prenesená",J280,0)</f>
        <v>0</v>
      </c>
      <c r="BH280" s="165">
        <f t="shared" ref="BH280:BH288" si="67">IF(N280="zníž. prenesená",J280,0)</f>
        <v>0</v>
      </c>
      <c r="BI280" s="165">
        <f t="shared" ref="BI280:BI288" si="68">IF(N280="nulová",J280,0)</f>
        <v>0</v>
      </c>
      <c r="BJ280" s="13" t="s">
        <v>86</v>
      </c>
      <c r="BK280" s="165">
        <f t="shared" ref="BK280:BK288" si="69">ROUND(I280*H280,2)</f>
        <v>0</v>
      </c>
      <c r="BL280" s="13" t="s">
        <v>445</v>
      </c>
      <c r="BM280" s="164" t="s">
        <v>1480</v>
      </c>
    </row>
    <row r="281" spans="2:65" s="1" customFormat="1" ht="24" customHeight="1">
      <c r="B281" s="152"/>
      <c r="C281" s="153" t="s">
        <v>752</v>
      </c>
      <c r="D281" s="153" t="s">
        <v>184</v>
      </c>
      <c r="E281" s="154" t="s">
        <v>1320</v>
      </c>
      <c r="F281" s="155" t="s">
        <v>1481</v>
      </c>
      <c r="G281" s="156" t="s">
        <v>1277</v>
      </c>
      <c r="H281" s="157">
        <v>2</v>
      </c>
      <c r="I281" s="158"/>
      <c r="J281" s="159">
        <f t="shared" si="60"/>
        <v>0</v>
      </c>
      <c r="K281" s="155" t="s">
        <v>1</v>
      </c>
      <c r="L281" s="28"/>
      <c r="M281" s="160" t="s">
        <v>1</v>
      </c>
      <c r="N281" s="161" t="s">
        <v>40</v>
      </c>
      <c r="O281" s="51"/>
      <c r="P281" s="162">
        <f t="shared" si="61"/>
        <v>0</v>
      </c>
      <c r="Q281" s="162">
        <v>0</v>
      </c>
      <c r="R281" s="162">
        <f t="shared" si="62"/>
        <v>0</v>
      </c>
      <c r="S281" s="162">
        <v>0</v>
      </c>
      <c r="T281" s="163">
        <f t="shared" si="63"/>
        <v>0</v>
      </c>
      <c r="AR281" s="164" t="s">
        <v>445</v>
      </c>
      <c r="AT281" s="164" t="s">
        <v>184</v>
      </c>
      <c r="AU281" s="164" t="s">
        <v>91</v>
      </c>
      <c r="AY281" s="13" t="s">
        <v>182</v>
      </c>
      <c r="BE281" s="165">
        <f t="shared" si="64"/>
        <v>0</v>
      </c>
      <c r="BF281" s="165">
        <f t="shared" si="65"/>
        <v>0</v>
      </c>
      <c r="BG281" s="165">
        <f t="shared" si="66"/>
        <v>0</v>
      </c>
      <c r="BH281" s="165">
        <f t="shared" si="67"/>
        <v>0</v>
      </c>
      <c r="BI281" s="165">
        <f t="shared" si="68"/>
        <v>0</v>
      </c>
      <c r="BJ281" s="13" t="s">
        <v>86</v>
      </c>
      <c r="BK281" s="165">
        <f t="shared" si="69"/>
        <v>0</v>
      </c>
      <c r="BL281" s="13" t="s">
        <v>445</v>
      </c>
      <c r="BM281" s="164" t="s">
        <v>1482</v>
      </c>
    </row>
    <row r="282" spans="2:65" s="1" customFormat="1" ht="16.5" customHeight="1">
      <c r="B282" s="152"/>
      <c r="C282" s="153" t="s">
        <v>756</v>
      </c>
      <c r="D282" s="153" t="s">
        <v>184</v>
      </c>
      <c r="E282" s="154" t="s">
        <v>1322</v>
      </c>
      <c r="F282" s="155" t="s">
        <v>1483</v>
      </c>
      <c r="G282" s="156" t="s">
        <v>1277</v>
      </c>
      <c r="H282" s="157">
        <v>3</v>
      </c>
      <c r="I282" s="158"/>
      <c r="J282" s="159">
        <f t="shared" si="60"/>
        <v>0</v>
      </c>
      <c r="K282" s="155" t="s">
        <v>1</v>
      </c>
      <c r="L282" s="28"/>
      <c r="M282" s="160" t="s">
        <v>1</v>
      </c>
      <c r="N282" s="161" t="s">
        <v>40</v>
      </c>
      <c r="O282" s="51"/>
      <c r="P282" s="162">
        <f t="shared" si="61"/>
        <v>0</v>
      </c>
      <c r="Q282" s="162">
        <v>0</v>
      </c>
      <c r="R282" s="162">
        <f t="shared" si="62"/>
        <v>0</v>
      </c>
      <c r="S282" s="162">
        <v>0</v>
      </c>
      <c r="T282" s="163">
        <f t="shared" si="63"/>
        <v>0</v>
      </c>
      <c r="AR282" s="164" t="s">
        <v>445</v>
      </c>
      <c r="AT282" s="164" t="s">
        <v>184</v>
      </c>
      <c r="AU282" s="164" t="s">
        <v>91</v>
      </c>
      <c r="AY282" s="13" t="s">
        <v>182</v>
      </c>
      <c r="BE282" s="165">
        <f t="shared" si="64"/>
        <v>0</v>
      </c>
      <c r="BF282" s="165">
        <f t="shared" si="65"/>
        <v>0</v>
      </c>
      <c r="BG282" s="165">
        <f t="shared" si="66"/>
        <v>0</v>
      </c>
      <c r="BH282" s="165">
        <f t="shared" si="67"/>
        <v>0</v>
      </c>
      <c r="BI282" s="165">
        <f t="shared" si="68"/>
        <v>0</v>
      </c>
      <c r="BJ282" s="13" t="s">
        <v>86</v>
      </c>
      <c r="BK282" s="165">
        <f t="shared" si="69"/>
        <v>0</v>
      </c>
      <c r="BL282" s="13" t="s">
        <v>445</v>
      </c>
      <c r="BM282" s="164" t="s">
        <v>1484</v>
      </c>
    </row>
    <row r="283" spans="2:65" s="1" customFormat="1" ht="16.5" customHeight="1">
      <c r="B283" s="152"/>
      <c r="C283" s="153" t="s">
        <v>760</v>
      </c>
      <c r="D283" s="153" t="s">
        <v>184</v>
      </c>
      <c r="E283" s="154" t="s">
        <v>1324</v>
      </c>
      <c r="F283" s="155" t="s">
        <v>1485</v>
      </c>
      <c r="G283" s="156" t="s">
        <v>1277</v>
      </c>
      <c r="H283" s="157">
        <v>10</v>
      </c>
      <c r="I283" s="158"/>
      <c r="J283" s="159">
        <f t="shared" si="60"/>
        <v>0</v>
      </c>
      <c r="K283" s="155" t="s">
        <v>1</v>
      </c>
      <c r="L283" s="28"/>
      <c r="M283" s="160" t="s">
        <v>1</v>
      </c>
      <c r="N283" s="161" t="s">
        <v>40</v>
      </c>
      <c r="O283" s="51"/>
      <c r="P283" s="162">
        <f t="shared" si="61"/>
        <v>0</v>
      </c>
      <c r="Q283" s="162">
        <v>0</v>
      </c>
      <c r="R283" s="162">
        <f t="shared" si="62"/>
        <v>0</v>
      </c>
      <c r="S283" s="162">
        <v>0</v>
      </c>
      <c r="T283" s="163">
        <f t="shared" si="63"/>
        <v>0</v>
      </c>
      <c r="AR283" s="164" t="s">
        <v>445</v>
      </c>
      <c r="AT283" s="164" t="s">
        <v>184</v>
      </c>
      <c r="AU283" s="164" t="s">
        <v>91</v>
      </c>
      <c r="AY283" s="13" t="s">
        <v>182</v>
      </c>
      <c r="BE283" s="165">
        <f t="shared" si="64"/>
        <v>0</v>
      </c>
      <c r="BF283" s="165">
        <f t="shared" si="65"/>
        <v>0</v>
      </c>
      <c r="BG283" s="165">
        <f t="shared" si="66"/>
        <v>0</v>
      </c>
      <c r="BH283" s="165">
        <f t="shared" si="67"/>
        <v>0</v>
      </c>
      <c r="BI283" s="165">
        <f t="shared" si="68"/>
        <v>0</v>
      </c>
      <c r="BJ283" s="13" t="s">
        <v>86</v>
      </c>
      <c r="BK283" s="165">
        <f t="shared" si="69"/>
        <v>0</v>
      </c>
      <c r="BL283" s="13" t="s">
        <v>445</v>
      </c>
      <c r="BM283" s="164" t="s">
        <v>1486</v>
      </c>
    </row>
    <row r="284" spans="2:65" s="1" customFormat="1" ht="24" customHeight="1">
      <c r="B284" s="152"/>
      <c r="C284" s="153" t="s">
        <v>764</v>
      </c>
      <c r="D284" s="153" t="s">
        <v>184</v>
      </c>
      <c r="E284" s="154" t="s">
        <v>1326</v>
      </c>
      <c r="F284" s="155" t="s">
        <v>1487</v>
      </c>
      <c r="G284" s="156" t="s">
        <v>1277</v>
      </c>
      <c r="H284" s="157">
        <v>1</v>
      </c>
      <c r="I284" s="158"/>
      <c r="J284" s="159">
        <f t="shared" si="60"/>
        <v>0</v>
      </c>
      <c r="K284" s="155" t="s">
        <v>1</v>
      </c>
      <c r="L284" s="28"/>
      <c r="M284" s="160" t="s">
        <v>1</v>
      </c>
      <c r="N284" s="161" t="s">
        <v>40</v>
      </c>
      <c r="O284" s="51"/>
      <c r="P284" s="162">
        <f t="shared" si="61"/>
        <v>0</v>
      </c>
      <c r="Q284" s="162">
        <v>0</v>
      </c>
      <c r="R284" s="162">
        <f t="shared" si="62"/>
        <v>0</v>
      </c>
      <c r="S284" s="162">
        <v>0</v>
      </c>
      <c r="T284" s="163">
        <f t="shared" si="63"/>
        <v>0</v>
      </c>
      <c r="AR284" s="164" t="s">
        <v>445</v>
      </c>
      <c r="AT284" s="164" t="s">
        <v>184</v>
      </c>
      <c r="AU284" s="164" t="s">
        <v>91</v>
      </c>
      <c r="AY284" s="13" t="s">
        <v>182</v>
      </c>
      <c r="BE284" s="165">
        <f t="shared" si="64"/>
        <v>0</v>
      </c>
      <c r="BF284" s="165">
        <f t="shared" si="65"/>
        <v>0</v>
      </c>
      <c r="BG284" s="165">
        <f t="shared" si="66"/>
        <v>0</v>
      </c>
      <c r="BH284" s="165">
        <f t="shared" si="67"/>
        <v>0</v>
      </c>
      <c r="BI284" s="165">
        <f t="shared" si="68"/>
        <v>0</v>
      </c>
      <c r="BJ284" s="13" t="s">
        <v>86</v>
      </c>
      <c r="BK284" s="165">
        <f t="shared" si="69"/>
        <v>0</v>
      </c>
      <c r="BL284" s="13" t="s">
        <v>445</v>
      </c>
      <c r="BM284" s="164" t="s">
        <v>1488</v>
      </c>
    </row>
    <row r="285" spans="2:65" s="1" customFormat="1" ht="24" customHeight="1">
      <c r="B285" s="152"/>
      <c r="C285" s="153" t="s">
        <v>770</v>
      </c>
      <c r="D285" s="153" t="s">
        <v>184</v>
      </c>
      <c r="E285" s="154" t="s">
        <v>1328</v>
      </c>
      <c r="F285" s="155" t="s">
        <v>1489</v>
      </c>
      <c r="G285" s="156" t="s">
        <v>1277</v>
      </c>
      <c r="H285" s="157">
        <v>1</v>
      </c>
      <c r="I285" s="158"/>
      <c r="J285" s="159">
        <f t="shared" si="60"/>
        <v>0</v>
      </c>
      <c r="K285" s="155" t="s">
        <v>1</v>
      </c>
      <c r="L285" s="28"/>
      <c r="M285" s="160" t="s">
        <v>1</v>
      </c>
      <c r="N285" s="161" t="s">
        <v>40</v>
      </c>
      <c r="O285" s="51"/>
      <c r="P285" s="162">
        <f t="shared" si="61"/>
        <v>0</v>
      </c>
      <c r="Q285" s="162">
        <v>0</v>
      </c>
      <c r="R285" s="162">
        <f t="shared" si="62"/>
        <v>0</v>
      </c>
      <c r="S285" s="162">
        <v>0</v>
      </c>
      <c r="T285" s="163">
        <f t="shared" si="63"/>
        <v>0</v>
      </c>
      <c r="AR285" s="164" t="s">
        <v>445</v>
      </c>
      <c r="AT285" s="164" t="s">
        <v>184</v>
      </c>
      <c r="AU285" s="164" t="s">
        <v>91</v>
      </c>
      <c r="AY285" s="13" t="s">
        <v>182</v>
      </c>
      <c r="BE285" s="165">
        <f t="shared" si="64"/>
        <v>0</v>
      </c>
      <c r="BF285" s="165">
        <f t="shared" si="65"/>
        <v>0</v>
      </c>
      <c r="BG285" s="165">
        <f t="shared" si="66"/>
        <v>0</v>
      </c>
      <c r="BH285" s="165">
        <f t="shared" si="67"/>
        <v>0</v>
      </c>
      <c r="BI285" s="165">
        <f t="shared" si="68"/>
        <v>0</v>
      </c>
      <c r="BJ285" s="13" t="s">
        <v>86</v>
      </c>
      <c r="BK285" s="165">
        <f t="shared" si="69"/>
        <v>0</v>
      </c>
      <c r="BL285" s="13" t="s">
        <v>445</v>
      </c>
      <c r="BM285" s="164" t="s">
        <v>1490</v>
      </c>
    </row>
    <row r="286" spans="2:65" s="1" customFormat="1" ht="16.5" customHeight="1">
      <c r="B286" s="152"/>
      <c r="C286" s="153" t="s">
        <v>774</v>
      </c>
      <c r="D286" s="153" t="s">
        <v>184</v>
      </c>
      <c r="E286" s="154" t="s">
        <v>1330</v>
      </c>
      <c r="F286" s="155" t="s">
        <v>1491</v>
      </c>
      <c r="G286" s="156" t="s">
        <v>1277</v>
      </c>
      <c r="H286" s="157">
        <v>13</v>
      </c>
      <c r="I286" s="158"/>
      <c r="J286" s="159">
        <f t="shared" si="60"/>
        <v>0</v>
      </c>
      <c r="K286" s="155" t="s">
        <v>1</v>
      </c>
      <c r="L286" s="28"/>
      <c r="M286" s="160" t="s">
        <v>1</v>
      </c>
      <c r="N286" s="161" t="s">
        <v>40</v>
      </c>
      <c r="O286" s="51"/>
      <c r="P286" s="162">
        <f t="shared" si="61"/>
        <v>0</v>
      </c>
      <c r="Q286" s="162">
        <v>0</v>
      </c>
      <c r="R286" s="162">
        <f t="shared" si="62"/>
        <v>0</v>
      </c>
      <c r="S286" s="162">
        <v>0</v>
      </c>
      <c r="T286" s="163">
        <f t="shared" si="63"/>
        <v>0</v>
      </c>
      <c r="AR286" s="164" t="s">
        <v>445</v>
      </c>
      <c r="AT286" s="164" t="s">
        <v>184</v>
      </c>
      <c r="AU286" s="164" t="s">
        <v>91</v>
      </c>
      <c r="AY286" s="13" t="s">
        <v>182</v>
      </c>
      <c r="BE286" s="165">
        <f t="shared" si="64"/>
        <v>0</v>
      </c>
      <c r="BF286" s="165">
        <f t="shared" si="65"/>
        <v>0</v>
      </c>
      <c r="BG286" s="165">
        <f t="shared" si="66"/>
        <v>0</v>
      </c>
      <c r="BH286" s="165">
        <f t="shared" si="67"/>
        <v>0</v>
      </c>
      <c r="BI286" s="165">
        <f t="shared" si="68"/>
        <v>0</v>
      </c>
      <c r="BJ286" s="13" t="s">
        <v>86</v>
      </c>
      <c r="BK286" s="165">
        <f t="shared" si="69"/>
        <v>0</v>
      </c>
      <c r="BL286" s="13" t="s">
        <v>445</v>
      </c>
      <c r="BM286" s="164" t="s">
        <v>1492</v>
      </c>
    </row>
    <row r="287" spans="2:65" s="1" customFormat="1" ht="36" customHeight="1">
      <c r="B287" s="152"/>
      <c r="C287" s="153" t="s">
        <v>778</v>
      </c>
      <c r="D287" s="153" t="s">
        <v>184</v>
      </c>
      <c r="E287" s="154" t="s">
        <v>1332</v>
      </c>
      <c r="F287" s="155" t="s">
        <v>1493</v>
      </c>
      <c r="G287" s="156" t="s">
        <v>1277</v>
      </c>
      <c r="H287" s="157">
        <v>1</v>
      </c>
      <c r="I287" s="158"/>
      <c r="J287" s="159">
        <f t="shared" si="60"/>
        <v>0</v>
      </c>
      <c r="K287" s="155" t="s">
        <v>1</v>
      </c>
      <c r="L287" s="28"/>
      <c r="M287" s="160" t="s">
        <v>1</v>
      </c>
      <c r="N287" s="161" t="s">
        <v>40</v>
      </c>
      <c r="O287" s="51"/>
      <c r="P287" s="162">
        <f t="shared" si="61"/>
        <v>0</v>
      </c>
      <c r="Q287" s="162">
        <v>0</v>
      </c>
      <c r="R287" s="162">
        <f t="shared" si="62"/>
        <v>0</v>
      </c>
      <c r="S287" s="162">
        <v>0</v>
      </c>
      <c r="T287" s="163">
        <f t="shared" si="63"/>
        <v>0</v>
      </c>
      <c r="AR287" s="164" t="s">
        <v>445</v>
      </c>
      <c r="AT287" s="164" t="s">
        <v>184</v>
      </c>
      <c r="AU287" s="164" t="s">
        <v>91</v>
      </c>
      <c r="AY287" s="13" t="s">
        <v>182</v>
      </c>
      <c r="BE287" s="165">
        <f t="shared" si="64"/>
        <v>0</v>
      </c>
      <c r="BF287" s="165">
        <f t="shared" si="65"/>
        <v>0</v>
      </c>
      <c r="BG287" s="165">
        <f t="shared" si="66"/>
        <v>0</v>
      </c>
      <c r="BH287" s="165">
        <f t="shared" si="67"/>
        <v>0</v>
      </c>
      <c r="BI287" s="165">
        <f t="shared" si="68"/>
        <v>0</v>
      </c>
      <c r="BJ287" s="13" t="s">
        <v>86</v>
      </c>
      <c r="BK287" s="165">
        <f t="shared" si="69"/>
        <v>0</v>
      </c>
      <c r="BL287" s="13" t="s">
        <v>445</v>
      </c>
      <c r="BM287" s="164" t="s">
        <v>1494</v>
      </c>
    </row>
    <row r="288" spans="2:65" s="1" customFormat="1" ht="24" customHeight="1">
      <c r="B288" s="152"/>
      <c r="C288" s="153" t="s">
        <v>782</v>
      </c>
      <c r="D288" s="153" t="s">
        <v>184</v>
      </c>
      <c r="E288" s="154" t="s">
        <v>1334</v>
      </c>
      <c r="F288" s="155" t="s">
        <v>1495</v>
      </c>
      <c r="G288" s="156" t="s">
        <v>1277</v>
      </c>
      <c r="H288" s="157">
        <v>1</v>
      </c>
      <c r="I288" s="158"/>
      <c r="J288" s="159">
        <f t="shared" si="60"/>
        <v>0</v>
      </c>
      <c r="K288" s="155" t="s">
        <v>1</v>
      </c>
      <c r="L288" s="28"/>
      <c r="M288" s="160" t="s">
        <v>1</v>
      </c>
      <c r="N288" s="161" t="s">
        <v>40</v>
      </c>
      <c r="O288" s="51"/>
      <c r="P288" s="162">
        <f t="shared" si="61"/>
        <v>0</v>
      </c>
      <c r="Q288" s="162">
        <v>0</v>
      </c>
      <c r="R288" s="162">
        <f t="shared" si="62"/>
        <v>0</v>
      </c>
      <c r="S288" s="162">
        <v>0</v>
      </c>
      <c r="T288" s="163">
        <f t="shared" si="63"/>
        <v>0</v>
      </c>
      <c r="AR288" s="164" t="s">
        <v>445</v>
      </c>
      <c r="AT288" s="164" t="s">
        <v>184</v>
      </c>
      <c r="AU288" s="164" t="s">
        <v>91</v>
      </c>
      <c r="AY288" s="13" t="s">
        <v>182</v>
      </c>
      <c r="BE288" s="165">
        <f t="shared" si="64"/>
        <v>0</v>
      </c>
      <c r="BF288" s="165">
        <f t="shared" si="65"/>
        <v>0</v>
      </c>
      <c r="BG288" s="165">
        <f t="shared" si="66"/>
        <v>0</v>
      </c>
      <c r="BH288" s="165">
        <f t="shared" si="67"/>
        <v>0</v>
      </c>
      <c r="BI288" s="165">
        <f t="shared" si="68"/>
        <v>0</v>
      </c>
      <c r="BJ288" s="13" t="s">
        <v>86</v>
      </c>
      <c r="BK288" s="165">
        <f t="shared" si="69"/>
        <v>0</v>
      </c>
      <c r="BL288" s="13" t="s">
        <v>445</v>
      </c>
      <c r="BM288" s="164" t="s">
        <v>1496</v>
      </c>
    </row>
    <row r="289" spans="2:65" s="11" customFormat="1" ht="20.85" customHeight="1">
      <c r="B289" s="139"/>
      <c r="D289" s="140" t="s">
        <v>73</v>
      </c>
      <c r="E289" s="150" t="s">
        <v>1497</v>
      </c>
      <c r="F289" s="150" t="s">
        <v>1498</v>
      </c>
      <c r="I289" s="142"/>
      <c r="J289" s="151">
        <f>BK289</f>
        <v>0</v>
      </c>
      <c r="L289" s="139"/>
      <c r="M289" s="144"/>
      <c r="N289" s="145"/>
      <c r="O289" s="145"/>
      <c r="P289" s="146">
        <f>SUM(P290:P307)</f>
        <v>0</v>
      </c>
      <c r="Q289" s="145"/>
      <c r="R289" s="146">
        <f>SUM(R290:R307)</f>
        <v>0</v>
      </c>
      <c r="S289" s="145"/>
      <c r="T289" s="147">
        <f>SUM(T290:T307)</f>
        <v>0</v>
      </c>
      <c r="AR289" s="140" t="s">
        <v>91</v>
      </c>
      <c r="AT289" s="148" t="s">
        <v>73</v>
      </c>
      <c r="AU289" s="148" t="s">
        <v>86</v>
      </c>
      <c r="AY289" s="140" t="s">
        <v>182</v>
      </c>
      <c r="BK289" s="149">
        <f>SUM(BK290:BK307)</f>
        <v>0</v>
      </c>
    </row>
    <row r="290" spans="2:65" s="1" customFormat="1" ht="16.5" customHeight="1">
      <c r="B290" s="152"/>
      <c r="C290" s="166" t="s">
        <v>786</v>
      </c>
      <c r="D290" s="166" t="s">
        <v>280</v>
      </c>
      <c r="E290" s="167" t="s">
        <v>1499</v>
      </c>
      <c r="F290" s="168" t="s">
        <v>1500</v>
      </c>
      <c r="G290" s="169" t="s">
        <v>280</v>
      </c>
      <c r="H290" s="170">
        <v>43</v>
      </c>
      <c r="I290" s="171"/>
      <c r="J290" s="172">
        <f t="shared" ref="J290:J307" si="70">ROUND(I290*H290,2)</f>
        <v>0</v>
      </c>
      <c r="K290" s="168" t="s">
        <v>1</v>
      </c>
      <c r="L290" s="173"/>
      <c r="M290" s="174" t="s">
        <v>1</v>
      </c>
      <c r="N290" s="175" t="s">
        <v>40</v>
      </c>
      <c r="O290" s="51"/>
      <c r="P290" s="162">
        <f t="shared" ref="P290:P307" si="71">O290*H290</f>
        <v>0</v>
      </c>
      <c r="Q290" s="162">
        <v>0</v>
      </c>
      <c r="R290" s="162">
        <f t="shared" ref="R290:R307" si="72">Q290*H290</f>
        <v>0</v>
      </c>
      <c r="S290" s="162">
        <v>0</v>
      </c>
      <c r="T290" s="163">
        <f t="shared" ref="T290:T307" si="73">S290*H290</f>
        <v>0</v>
      </c>
      <c r="AR290" s="164" t="s">
        <v>1278</v>
      </c>
      <c r="AT290" s="164" t="s">
        <v>280</v>
      </c>
      <c r="AU290" s="164" t="s">
        <v>91</v>
      </c>
      <c r="AY290" s="13" t="s">
        <v>182</v>
      </c>
      <c r="BE290" s="165">
        <f t="shared" ref="BE290:BE307" si="74">IF(N290="základná",J290,0)</f>
        <v>0</v>
      </c>
      <c r="BF290" s="165">
        <f t="shared" ref="BF290:BF307" si="75">IF(N290="znížená",J290,0)</f>
        <v>0</v>
      </c>
      <c r="BG290" s="165">
        <f t="shared" ref="BG290:BG307" si="76">IF(N290="zákl. prenesená",J290,0)</f>
        <v>0</v>
      </c>
      <c r="BH290" s="165">
        <f t="shared" ref="BH290:BH307" si="77">IF(N290="zníž. prenesená",J290,0)</f>
        <v>0</v>
      </c>
      <c r="BI290" s="165">
        <f t="shared" ref="BI290:BI307" si="78">IF(N290="nulová",J290,0)</f>
        <v>0</v>
      </c>
      <c r="BJ290" s="13" t="s">
        <v>86</v>
      </c>
      <c r="BK290" s="165">
        <f t="shared" ref="BK290:BK307" si="79">ROUND(I290*H290,2)</f>
        <v>0</v>
      </c>
      <c r="BL290" s="13" t="s">
        <v>445</v>
      </c>
      <c r="BM290" s="164" t="s">
        <v>1501</v>
      </c>
    </row>
    <row r="291" spans="2:65" s="1" customFormat="1" ht="24" customHeight="1">
      <c r="B291" s="152"/>
      <c r="C291" s="166" t="s">
        <v>790</v>
      </c>
      <c r="D291" s="166" t="s">
        <v>280</v>
      </c>
      <c r="E291" s="167" t="s">
        <v>1502</v>
      </c>
      <c r="F291" s="168" t="s">
        <v>1503</v>
      </c>
      <c r="G291" s="169" t="s">
        <v>1277</v>
      </c>
      <c r="H291" s="170">
        <v>4</v>
      </c>
      <c r="I291" s="171"/>
      <c r="J291" s="172">
        <f t="shared" si="70"/>
        <v>0</v>
      </c>
      <c r="K291" s="168" t="s">
        <v>1</v>
      </c>
      <c r="L291" s="173"/>
      <c r="M291" s="174" t="s">
        <v>1</v>
      </c>
      <c r="N291" s="175" t="s">
        <v>40</v>
      </c>
      <c r="O291" s="51"/>
      <c r="P291" s="162">
        <f t="shared" si="71"/>
        <v>0</v>
      </c>
      <c r="Q291" s="162">
        <v>0</v>
      </c>
      <c r="R291" s="162">
        <f t="shared" si="72"/>
        <v>0</v>
      </c>
      <c r="S291" s="162">
        <v>0</v>
      </c>
      <c r="T291" s="163">
        <f t="shared" si="73"/>
        <v>0</v>
      </c>
      <c r="AR291" s="164" t="s">
        <v>1278</v>
      </c>
      <c r="AT291" s="164" t="s">
        <v>280</v>
      </c>
      <c r="AU291" s="164" t="s">
        <v>91</v>
      </c>
      <c r="AY291" s="13" t="s">
        <v>182</v>
      </c>
      <c r="BE291" s="165">
        <f t="shared" si="74"/>
        <v>0</v>
      </c>
      <c r="BF291" s="165">
        <f t="shared" si="75"/>
        <v>0</v>
      </c>
      <c r="BG291" s="165">
        <f t="shared" si="76"/>
        <v>0</v>
      </c>
      <c r="BH291" s="165">
        <f t="shared" si="77"/>
        <v>0</v>
      </c>
      <c r="BI291" s="165">
        <f t="shared" si="78"/>
        <v>0</v>
      </c>
      <c r="BJ291" s="13" t="s">
        <v>86</v>
      </c>
      <c r="BK291" s="165">
        <f t="shared" si="79"/>
        <v>0</v>
      </c>
      <c r="BL291" s="13" t="s">
        <v>445</v>
      </c>
      <c r="BM291" s="164" t="s">
        <v>1504</v>
      </c>
    </row>
    <row r="292" spans="2:65" s="1" customFormat="1" ht="16.5" customHeight="1">
      <c r="B292" s="152"/>
      <c r="C292" s="166" t="s">
        <v>794</v>
      </c>
      <c r="D292" s="166" t="s">
        <v>280</v>
      </c>
      <c r="E292" s="167" t="s">
        <v>1505</v>
      </c>
      <c r="F292" s="168" t="s">
        <v>1506</v>
      </c>
      <c r="G292" s="169" t="s">
        <v>1277</v>
      </c>
      <c r="H292" s="170">
        <v>40</v>
      </c>
      <c r="I292" s="171"/>
      <c r="J292" s="172">
        <f t="shared" si="70"/>
        <v>0</v>
      </c>
      <c r="K292" s="168" t="s">
        <v>1</v>
      </c>
      <c r="L292" s="173"/>
      <c r="M292" s="174" t="s">
        <v>1</v>
      </c>
      <c r="N292" s="175" t="s">
        <v>40</v>
      </c>
      <c r="O292" s="51"/>
      <c r="P292" s="162">
        <f t="shared" si="71"/>
        <v>0</v>
      </c>
      <c r="Q292" s="162">
        <v>0</v>
      </c>
      <c r="R292" s="162">
        <f t="shared" si="72"/>
        <v>0</v>
      </c>
      <c r="S292" s="162">
        <v>0</v>
      </c>
      <c r="T292" s="163">
        <f t="shared" si="73"/>
        <v>0</v>
      </c>
      <c r="AR292" s="164" t="s">
        <v>1278</v>
      </c>
      <c r="AT292" s="164" t="s">
        <v>280</v>
      </c>
      <c r="AU292" s="164" t="s">
        <v>91</v>
      </c>
      <c r="AY292" s="13" t="s">
        <v>182</v>
      </c>
      <c r="BE292" s="165">
        <f t="shared" si="74"/>
        <v>0</v>
      </c>
      <c r="BF292" s="165">
        <f t="shared" si="75"/>
        <v>0</v>
      </c>
      <c r="BG292" s="165">
        <f t="shared" si="76"/>
        <v>0</v>
      </c>
      <c r="BH292" s="165">
        <f t="shared" si="77"/>
        <v>0</v>
      </c>
      <c r="BI292" s="165">
        <f t="shared" si="78"/>
        <v>0</v>
      </c>
      <c r="BJ292" s="13" t="s">
        <v>86</v>
      </c>
      <c r="BK292" s="165">
        <f t="shared" si="79"/>
        <v>0</v>
      </c>
      <c r="BL292" s="13" t="s">
        <v>445</v>
      </c>
      <c r="BM292" s="164" t="s">
        <v>1507</v>
      </c>
    </row>
    <row r="293" spans="2:65" s="1" customFormat="1" ht="16.5" customHeight="1">
      <c r="B293" s="152"/>
      <c r="C293" s="166" t="s">
        <v>798</v>
      </c>
      <c r="D293" s="166" t="s">
        <v>280</v>
      </c>
      <c r="E293" s="167" t="s">
        <v>1508</v>
      </c>
      <c r="F293" s="168" t="s">
        <v>1509</v>
      </c>
      <c r="G293" s="169" t="s">
        <v>1277</v>
      </c>
      <c r="H293" s="170">
        <v>40</v>
      </c>
      <c r="I293" s="171"/>
      <c r="J293" s="172">
        <f t="shared" si="70"/>
        <v>0</v>
      </c>
      <c r="K293" s="168" t="s">
        <v>1</v>
      </c>
      <c r="L293" s="173"/>
      <c r="M293" s="174" t="s">
        <v>1</v>
      </c>
      <c r="N293" s="175" t="s">
        <v>40</v>
      </c>
      <c r="O293" s="51"/>
      <c r="P293" s="162">
        <f t="shared" si="71"/>
        <v>0</v>
      </c>
      <c r="Q293" s="162">
        <v>0</v>
      </c>
      <c r="R293" s="162">
        <f t="shared" si="72"/>
        <v>0</v>
      </c>
      <c r="S293" s="162">
        <v>0</v>
      </c>
      <c r="T293" s="163">
        <f t="shared" si="73"/>
        <v>0</v>
      </c>
      <c r="AR293" s="164" t="s">
        <v>1278</v>
      </c>
      <c r="AT293" s="164" t="s">
        <v>280</v>
      </c>
      <c r="AU293" s="164" t="s">
        <v>91</v>
      </c>
      <c r="AY293" s="13" t="s">
        <v>182</v>
      </c>
      <c r="BE293" s="165">
        <f t="shared" si="74"/>
        <v>0</v>
      </c>
      <c r="BF293" s="165">
        <f t="shared" si="75"/>
        <v>0</v>
      </c>
      <c r="BG293" s="165">
        <f t="shared" si="76"/>
        <v>0</v>
      </c>
      <c r="BH293" s="165">
        <f t="shared" si="77"/>
        <v>0</v>
      </c>
      <c r="BI293" s="165">
        <f t="shared" si="78"/>
        <v>0</v>
      </c>
      <c r="BJ293" s="13" t="s">
        <v>86</v>
      </c>
      <c r="BK293" s="165">
        <f t="shared" si="79"/>
        <v>0</v>
      </c>
      <c r="BL293" s="13" t="s">
        <v>445</v>
      </c>
      <c r="BM293" s="164" t="s">
        <v>1510</v>
      </c>
    </row>
    <row r="294" spans="2:65" s="1" customFormat="1" ht="16.5" customHeight="1">
      <c r="B294" s="152"/>
      <c r="C294" s="166" t="s">
        <v>802</v>
      </c>
      <c r="D294" s="166" t="s">
        <v>280</v>
      </c>
      <c r="E294" s="167" t="s">
        <v>1511</v>
      </c>
      <c r="F294" s="168" t="s">
        <v>1512</v>
      </c>
      <c r="G294" s="169" t="s">
        <v>1277</v>
      </c>
      <c r="H294" s="170">
        <v>6</v>
      </c>
      <c r="I294" s="171"/>
      <c r="J294" s="172">
        <f t="shared" si="70"/>
        <v>0</v>
      </c>
      <c r="K294" s="168" t="s">
        <v>1</v>
      </c>
      <c r="L294" s="173"/>
      <c r="M294" s="174" t="s">
        <v>1</v>
      </c>
      <c r="N294" s="175" t="s">
        <v>40</v>
      </c>
      <c r="O294" s="51"/>
      <c r="P294" s="162">
        <f t="shared" si="71"/>
        <v>0</v>
      </c>
      <c r="Q294" s="162">
        <v>0</v>
      </c>
      <c r="R294" s="162">
        <f t="shared" si="72"/>
        <v>0</v>
      </c>
      <c r="S294" s="162">
        <v>0</v>
      </c>
      <c r="T294" s="163">
        <f t="shared" si="73"/>
        <v>0</v>
      </c>
      <c r="AR294" s="164" t="s">
        <v>1278</v>
      </c>
      <c r="AT294" s="164" t="s">
        <v>280</v>
      </c>
      <c r="AU294" s="164" t="s">
        <v>91</v>
      </c>
      <c r="AY294" s="13" t="s">
        <v>182</v>
      </c>
      <c r="BE294" s="165">
        <f t="shared" si="74"/>
        <v>0</v>
      </c>
      <c r="BF294" s="165">
        <f t="shared" si="75"/>
        <v>0</v>
      </c>
      <c r="BG294" s="165">
        <f t="shared" si="76"/>
        <v>0</v>
      </c>
      <c r="BH294" s="165">
        <f t="shared" si="77"/>
        <v>0</v>
      </c>
      <c r="BI294" s="165">
        <f t="shared" si="78"/>
        <v>0</v>
      </c>
      <c r="BJ294" s="13" t="s">
        <v>86</v>
      </c>
      <c r="BK294" s="165">
        <f t="shared" si="79"/>
        <v>0</v>
      </c>
      <c r="BL294" s="13" t="s">
        <v>445</v>
      </c>
      <c r="BM294" s="164" t="s">
        <v>1513</v>
      </c>
    </row>
    <row r="295" spans="2:65" s="1" customFormat="1" ht="16.5" customHeight="1">
      <c r="B295" s="152"/>
      <c r="C295" s="166" t="s">
        <v>806</v>
      </c>
      <c r="D295" s="166" t="s">
        <v>280</v>
      </c>
      <c r="E295" s="167" t="s">
        <v>1514</v>
      </c>
      <c r="F295" s="168" t="s">
        <v>1515</v>
      </c>
      <c r="G295" s="169" t="s">
        <v>1277</v>
      </c>
      <c r="H295" s="170">
        <v>20</v>
      </c>
      <c r="I295" s="171"/>
      <c r="J295" s="172">
        <f t="shared" si="70"/>
        <v>0</v>
      </c>
      <c r="K295" s="168" t="s">
        <v>1</v>
      </c>
      <c r="L295" s="173"/>
      <c r="M295" s="174" t="s">
        <v>1</v>
      </c>
      <c r="N295" s="175" t="s">
        <v>40</v>
      </c>
      <c r="O295" s="51"/>
      <c r="P295" s="162">
        <f t="shared" si="71"/>
        <v>0</v>
      </c>
      <c r="Q295" s="162">
        <v>0</v>
      </c>
      <c r="R295" s="162">
        <f t="shared" si="72"/>
        <v>0</v>
      </c>
      <c r="S295" s="162">
        <v>0</v>
      </c>
      <c r="T295" s="163">
        <f t="shared" si="73"/>
        <v>0</v>
      </c>
      <c r="AR295" s="164" t="s">
        <v>1278</v>
      </c>
      <c r="AT295" s="164" t="s">
        <v>280</v>
      </c>
      <c r="AU295" s="164" t="s">
        <v>91</v>
      </c>
      <c r="AY295" s="13" t="s">
        <v>182</v>
      </c>
      <c r="BE295" s="165">
        <f t="shared" si="74"/>
        <v>0</v>
      </c>
      <c r="BF295" s="165">
        <f t="shared" si="75"/>
        <v>0</v>
      </c>
      <c r="BG295" s="165">
        <f t="shared" si="76"/>
        <v>0</v>
      </c>
      <c r="BH295" s="165">
        <f t="shared" si="77"/>
        <v>0</v>
      </c>
      <c r="BI295" s="165">
        <f t="shared" si="78"/>
        <v>0</v>
      </c>
      <c r="BJ295" s="13" t="s">
        <v>86</v>
      </c>
      <c r="BK295" s="165">
        <f t="shared" si="79"/>
        <v>0</v>
      </c>
      <c r="BL295" s="13" t="s">
        <v>445</v>
      </c>
      <c r="BM295" s="164" t="s">
        <v>1516</v>
      </c>
    </row>
    <row r="296" spans="2:65" s="1" customFormat="1" ht="16.5" customHeight="1">
      <c r="B296" s="152"/>
      <c r="C296" s="166" t="s">
        <v>812</v>
      </c>
      <c r="D296" s="166" t="s">
        <v>280</v>
      </c>
      <c r="E296" s="167" t="s">
        <v>1517</v>
      </c>
      <c r="F296" s="168" t="s">
        <v>1518</v>
      </c>
      <c r="G296" s="169" t="s">
        <v>1277</v>
      </c>
      <c r="H296" s="170">
        <v>1</v>
      </c>
      <c r="I296" s="171"/>
      <c r="J296" s="172">
        <f t="shared" si="70"/>
        <v>0</v>
      </c>
      <c r="K296" s="168" t="s">
        <v>1</v>
      </c>
      <c r="L296" s="173"/>
      <c r="M296" s="174" t="s">
        <v>1</v>
      </c>
      <c r="N296" s="175" t="s">
        <v>40</v>
      </c>
      <c r="O296" s="51"/>
      <c r="P296" s="162">
        <f t="shared" si="71"/>
        <v>0</v>
      </c>
      <c r="Q296" s="162">
        <v>0</v>
      </c>
      <c r="R296" s="162">
        <f t="shared" si="72"/>
        <v>0</v>
      </c>
      <c r="S296" s="162">
        <v>0</v>
      </c>
      <c r="T296" s="163">
        <f t="shared" si="73"/>
        <v>0</v>
      </c>
      <c r="AR296" s="164" t="s">
        <v>1278</v>
      </c>
      <c r="AT296" s="164" t="s">
        <v>280</v>
      </c>
      <c r="AU296" s="164" t="s">
        <v>91</v>
      </c>
      <c r="AY296" s="13" t="s">
        <v>182</v>
      </c>
      <c r="BE296" s="165">
        <f t="shared" si="74"/>
        <v>0</v>
      </c>
      <c r="BF296" s="165">
        <f t="shared" si="75"/>
        <v>0</v>
      </c>
      <c r="BG296" s="165">
        <f t="shared" si="76"/>
        <v>0</v>
      </c>
      <c r="BH296" s="165">
        <f t="shared" si="77"/>
        <v>0</v>
      </c>
      <c r="BI296" s="165">
        <f t="shared" si="78"/>
        <v>0</v>
      </c>
      <c r="BJ296" s="13" t="s">
        <v>86</v>
      </c>
      <c r="BK296" s="165">
        <f t="shared" si="79"/>
        <v>0</v>
      </c>
      <c r="BL296" s="13" t="s">
        <v>445</v>
      </c>
      <c r="BM296" s="164" t="s">
        <v>1519</v>
      </c>
    </row>
    <row r="297" spans="2:65" s="1" customFormat="1" ht="16.5" customHeight="1">
      <c r="B297" s="152"/>
      <c r="C297" s="166" t="s">
        <v>816</v>
      </c>
      <c r="D297" s="166" t="s">
        <v>280</v>
      </c>
      <c r="E297" s="167" t="s">
        <v>1520</v>
      </c>
      <c r="F297" s="168" t="s">
        <v>1521</v>
      </c>
      <c r="G297" s="169" t="s">
        <v>1277</v>
      </c>
      <c r="H297" s="170">
        <v>20</v>
      </c>
      <c r="I297" s="171"/>
      <c r="J297" s="172">
        <f t="shared" si="70"/>
        <v>0</v>
      </c>
      <c r="K297" s="168" t="s">
        <v>1</v>
      </c>
      <c r="L297" s="173"/>
      <c r="M297" s="174" t="s">
        <v>1</v>
      </c>
      <c r="N297" s="175" t="s">
        <v>40</v>
      </c>
      <c r="O297" s="51"/>
      <c r="P297" s="162">
        <f t="shared" si="71"/>
        <v>0</v>
      </c>
      <c r="Q297" s="162">
        <v>0</v>
      </c>
      <c r="R297" s="162">
        <f t="shared" si="72"/>
        <v>0</v>
      </c>
      <c r="S297" s="162">
        <v>0</v>
      </c>
      <c r="T297" s="163">
        <f t="shared" si="73"/>
        <v>0</v>
      </c>
      <c r="AR297" s="164" t="s">
        <v>1278</v>
      </c>
      <c r="AT297" s="164" t="s">
        <v>280</v>
      </c>
      <c r="AU297" s="164" t="s">
        <v>91</v>
      </c>
      <c r="AY297" s="13" t="s">
        <v>182</v>
      </c>
      <c r="BE297" s="165">
        <f t="shared" si="74"/>
        <v>0</v>
      </c>
      <c r="BF297" s="165">
        <f t="shared" si="75"/>
        <v>0</v>
      </c>
      <c r="BG297" s="165">
        <f t="shared" si="76"/>
        <v>0</v>
      </c>
      <c r="BH297" s="165">
        <f t="shared" si="77"/>
        <v>0</v>
      </c>
      <c r="BI297" s="165">
        <f t="shared" si="78"/>
        <v>0</v>
      </c>
      <c r="BJ297" s="13" t="s">
        <v>86</v>
      </c>
      <c r="BK297" s="165">
        <f t="shared" si="79"/>
        <v>0</v>
      </c>
      <c r="BL297" s="13" t="s">
        <v>445</v>
      </c>
      <c r="BM297" s="164" t="s">
        <v>1522</v>
      </c>
    </row>
    <row r="298" spans="2:65" s="1" customFormat="1" ht="24" customHeight="1">
      <c r="B298" s="152"/>
      <c r="C298" s="166" t="s">
        <v>820</v>
      </c>
      <c r="D298" s="166" t="s">
        <v>280</v>
      </c>
      <c r="E298" s="167" t="s">
        <v>1523</v>
      </c>
      <c r="F298" s="168" t="s">
        <v>1524</v>
      </c>
      <c r="G298" s="169" t="s">
        <v>280</v>
      </c>
      <c r="H298" s="170">
        <v>15</v>
      </c>
      <c r="I298" s="171"/>
      <c r="J298" s="172">
        <f t="shared" si="70"/>
        <v>0</v>
      </c>
      <c r="K298" s="168" t="s">
        <v>1</v>
      </c>
      <c r="L298" s="173"/>
      <c r="M298" s="174" t="s">
        <v>1</v>
      </c>
      <c r="N298" s="175" t="s">
        <v>40</v>
      </c>
      <c r="O298" s="51"/>
      <c r="P298" s="162">
        <f t="shared" si="71"/>
        <v>0</v>
      </c>
      <c r="Q298" s="162">
        <v>0</v>
      </c>
      <c r="R298" s="162">
        <f t="shared" si="72"/>
        <v>0</v>
      </c>
      <c r="S298" s="162">
        <v>0</v>
      </c>
      <c r="T298" s="163">
        <f t="shared" si="73"/>
        <v>0</v>
      </c>
      <c r="AR298" s="164" t="s">
        <v>1278</v>
      </c>
      <c r="AT298" s="164" t="s">
        <v>280</v>
      </c>
      <c r="AU298" s="164" t="s">
        <v>91</v>
      </c>
      <c r="AY298" s="13" t="s">
        <v>182</v>
      </c>
      <c r="BE298" s="165">
        <f t="shared" si="74"/>
        <v>0</v>
      </c>
      <c r="BF298" s="165">
        <f t="shared" si="75"/>
        <v>0</v>
      </c>
      <c r="BG298" s="165">
        <f t="shared" si="76"/>
        <v>0</v>
      </c>
      <c r="BH298" s="165">
        <f t="shared" si="77"/>
        <v>0</v>
      </c>
      <c r="BI298" s="165">
        <f t="shared" si="78"/>
        <v>0</v>
      </c>
      <c r="BJ298" s="13" t="s">
        <v>86</v>
      </c>
      <c r="BK298" s="165">
        <f t="shared" si="79"/>
        <v>0</v>
      </c>
      <c r="BL298" s="13" t="s">
        <v>445</v>
      </c>
      <c r="BM298" s="164" t="s">
        <v>1525</v>
      </c>
    </row>
    <row r="299" spans="2:65" s="1" customFormat="1" ht="24" customHeight="1">
      <c r="B299" s="152"/>
      <c r="C299" s="166" t="s">
        <v>824</v>
      </c>
      <c r="D299" s="166" t="s">
        <v>280</v>
      </c>
      <c r="E299" s="167" t="s">
        <v>1526</v>
      </c>
      <c r="F299" s="168" t="s">
        <v>1527</v>
      </c>
      <c r="G299" s="169" t="s">
        <v>280</v>
      </c>
      <c r="H299" s="170">
        <v>50</v>
      </c>
      <c r="I299" s="171"/>
      <c r="J299" s="172">
        <f t="shared" si="70"/>
        <v>0</v>
      </c>
      <c r="K299" s="168" t="s">
        <v>1</v>
      </c>
      <c r="L299" s="173"/>
      <c r="M299" s="174" t="s">
        <v>1</v>
      </c>
      <c r="N299" s="175" t="s">
        <v>40</v>
      </c>
      <c r="O299" s="51"/>
      <c r="P299" s="162">
        <f t="shared" si="71"/>
        <v>0</v>
      </c>
      <c r="Q299" s="162">
        <v>0</v>
      </c>
      <c r="R299" s="162">
        <f t="shared" si="72"/>
        <v>0</v>
      </c>
      <c r="S299" s="162">
        <v>0</v>
      </c>
      <c r="T299" s="163">
        <f t="shared" si="73"/>
        <v>0</v>
      </c>
      <c r="AR299" s="164" t="s">
        <v>1278</v>
      </c>
      <c r="AT299" s="164" t="s">
        <v>280</v>
      </c>
      <c r="AU299" s="164" t="s">
        <v>91</v>
      </c>
      <c r="AY299" s="13" t="s">
        <v>182</v>
      </c>
      <c r="BE299" s="165">
        <f t="shared" si="74"/>
        <v>0</v>
      </c>
      <c r="BF299" s="165">
        <f t="shared" si="75"/>
        <v>0</v>
      </c>
      <c r="BG299" s="165">
        <f t="shared" si="76"/>
        <v>0</v>
      </c>
      <c r="BH299" s="165">
        <f t="shared" si="77"/>
        <v>0</v>
      </c>
      <c r="BI299" s="165">
        <f t="shared" si="78"/>
        <v>0</v>
      </c>
      <c r="BJ299" s="13" t="s">
        <v>86</v>
      </c>
      <c r="BK299" s="165">
        <f t="shared" si="79"/>
        <v>0</v>
      </c>
      <c r="BL299" s="13" t="s">
        <v>445</v>
      </c>
      <c r="BM299" s="164" t="s">
        <v>1528</v>
      </c>
    </row>
    <row r="300" spans="2:65" s="1" customFormat="1" ht="24" customHeight="1">
      <c r="B300" s="152"/>
      <c r="C300" s="166" t="s">
        <v>828</v>
      </c>
      <c r="D300" s="166" t="s">
        <v>280</v>
      </c>
      <c r="E300" s="167" t="s">
        <v>1529</v>
      </c>
      <c r="F300" s="168" t="s">
        <v>1530</v>
      </c>
      <c r="G300" s="169" t="s">
        <v>280</v>
      </c>
      <c r="H300" s="170">
        <v>30</v>
      </c>
      <c r="I300" s="171"/>
      <c r="J300" s="172">
        <f t="shared" si="70"/>
        <v>0</v>
      </c>
      <c r="K300" s="168" t="s">
        <v>1</v>
      </c>
      <c r="L300" s="173"/>
      <c r="M300" s="174" t="s">
        <v>1</v>
      </c>
      <c r="N300" s="175" t="s">
        <v>40</v>
      </c>
      <c r="O300" s="51"/>
      <c r="P300" s="162">
        <f t="shared" si="71"/>
        <v>0</v>
      </c>
      <c r="Q300" s="162">
        <v>0</v>
      </c>
      <c r="R300" s="162">
        <f t="shared" si="72"/>
        <v>0</v>
      </c>
      <c r="S300" s="162">
        <v>0</v>
      </c>
      <c r="T300" s="163">
        <f t="shared" si="73"/>
        <v>0</v>
      </c>
      <c r="AR300" s="164" t="s">
        <v>1278</v>
      </c>
      <c r="AT300" s="164" t="s">
        <v>280</v>
      </c>
      <c r="AU300" s="164" t="s">
        <v>91</v>
      </c>
      <c r="AY300" s="13" t="s">
        <v>182</v>
      </c>
      <c r="BE300" s="165">
        <f t="shared" si="74"/>
        <v>0</v>
      </c>
      <c r="BF300" s="165">
        <f t="shared" si="75"/>
        <v>0</v>
      </c>
      <c r="BG300" s="165">
        <f t="shared" si="76"/>
        <v>0</v>
      </c>
      <c r="BH300" s="165">
        <f t="shared" si="77"/>
        <v>0</v>
      </c>
      <c r="BI300" s="165">
        <f t="shared" si="78"/>
        <v>0</v>
      </c>
      <c r="BJ300" s="13" t="s">
        <v>86</v>
      </c>
      <c r="BK300" s="165">
        <f t="shared" si="79"/>
        <v>0</v>
      </c>
      <c r="BL300" s="13" t="s">
        <v>445</v>
      </c>
      <c r="BM300" s="164" t="s">
        <v>1531</v>
      </c>
    </row>
    <row r="301" spans="2:65" s="1" customFormat="1" ht="16.5" customHeight="1">
      <c r="B301" s="152"/>
      <c r="C301" s="166" t="s">
        <v>832</v>
      </c>
      <c r="D301" s="166" t="s">
        <v>280</v>
      </c>
      <c r="E301" s="167" t="s">
        <v>1532</v>
      </c>
      <c r="F301" s="168" t="s">
        <v>1533</v>
      </c>
      <c r="G301" s="169" t="s">
        <v>1277</v>
      </c>
      <c r="H301" s="170">
        <v>30</v>
      </c>
      <c r="I301" s="171"/>
      <c r="J301" s="172">
        <f t="shared" si="70"/>
        <v>0</v>
      </c>
      <c r="K301" s="168" t="s">
        <v>1</v>
      </c>
      <c r="L301" s="173"/>
      <c r="M301" s="174" t="s">
        <v>1</v>
      </c>
      <c r="N301" s="175" t="s">
        <v>40</v>
      </c>
      <c r="O301" s="51"/>
      <c r="P301" s="162">
        <f t="shared" si="71"/>
        <v>0</v>
      </c>
      <c r="Q301" s="162">
        <v>0</v>
      </c>
      <c r="R301" s="162">
        <f t="shared" si="72"/>
        <v>0</v>
      </c>
      <c r="S301" s="162">
        <v>0</v>
      </c>
      <c r="T301" s="163">
        <f t="shared" si="73"/>
        <v>0</v>
      </c>
      <c r="AR301" s="164" t="s">
        <v>1278</v>
      </c>
      <c r="AT301" s="164" t="s">
        <v>280</v>
      </c>
      <c r="AU301" s="164" t="s">
        <v>91</v>
      </c>
      <c r="AY301" s="13" t="s">
        <v>182</v>
      </c>
      <c r="BE301" s="165">
        <f t="shared" si="74"/>
        <v>0</v>
      </c>
      <c r="BF301" s="165">
        <f t="shared" si="75"/>
        <v>0</v>
      </c>
      <c r="BG301" s="165">
        <f t="shared" si="76"/>
        <v>0</v>
      </c>
      <c r="BH301" s="165">
        <f t="shared" si="77"/>
        <v>0</v>
      </c>
      <c r="BI301" s="165">
        <f t="shared" si="78"/>
        <v>0</v>
      </c>
      <c r="BJ301" s="13" t="s">
        <v>86</v>
      </c>
      <c r="BK301" s="165">
        <f t="shared" si="79"/>
        <v>0</v>
      </c>
      <c r="BL301" s="13" t="s">
        <v>445</v>
      </c>
      <c r="BM301" s="164" t="s">
        <v>1534</v>
      </c>
    </row>
    <row r="302" spans="2:65" s="1" customFormat="1" ht="16.5" customHeight="1">
      <c r="B302" s="152"/>
      <c r="C302" s="166" t="s">
        <v>835</v>
      </c>
      <c r="D302" s="166" t="s">
        <v>280</v>
      </c>
      <c r="E302" s="167" t="s">
        <v>1535</v>
      </c>
      <c r="F302" s="168" t="s">
        <v>1536</v>
      </c>
      <c r="G302" s="169" t="s">
        <v>1277</v>
      </c>
      <c r="H302" s="170">
        <v>20</v>
      </c>
      <c r="I302" s="171"/>
      <c r="J302" s="172">
        <f t="shared" si="70"/>
        <v>0</v>
      </c>
      <c r="K302" s="168" t="s">
        <v>1</v>
      </c>
      <c r="L302" s="173"/>
      <c r="M302" s="174" t="s">
        <v>1</v>
      </c>
      <c r="N302" s="175" t="s">
        <v>40</v>
      </c>
      <c r="O302" s="51"/>
      <c r="P302" s="162">
        <f t="shared" si="71"/>
        <v>0</v>
      </c>
      <c r="Q302" s="162">
        <v>0</v>
      </c>
      <c r="R302" s="162">
        <f t="shared" si="72"/>
        <v>0</v>
      </c>
      <c r="S302" s="162">
        <v>0</v>
      </c>
      <c r="T302" s="163">
        <f t="shared" si="73"/>
        <v>0</v>
      </c>
      <c r="AR302" s="164" t="s">
        <v>1278</v>
      </c>
      <c r="AT302" s="164" t="s">
        <v>280</v>
      </c>
      <c r="AU302" s="164" t="s">
        <v>91</v>
      </c>
      <c r="AY302" s="13" t="s">
        <v>182</v>
      </c>
      <c r="BE302" s="165">
        <f t="shared" si="74"/>
        <v>0</v>
      </c>
      <c r="BF302" s="165">
        <f t="shared" si="75"/>
        <v>0</v>
      </c>
      <c r="BG302" s="165">
        <f t="shared" si="76"/>
        <v>0</v>
      </c>
      <c r="BH302" s="165">
        <f t="shared" si="77"/>
        <v>0</v>
      </c>
      <c r="BI302" s="165">
        <f t="shared" si="78"/>
        <v>0</v>
      </c>
      <c r="BJ302" s="13" t="s">
        <v>86</v>
      </c>
      <c r="BK302" s="165">
        <f t="shared" si="79"/>
        <v>0</v>
      </c>
      <c r="BL302" s="13" t="s">
        <v>445</v>
      </c>
      <c r="BM302" s="164" t="s">
        <v>1537</v>
      </c>
    </row>
    <row r="303" spans="2:65" s="1" customFormat="1" ht="16.5" customHeight="1">
      <c r="B303" s="152"/>
      <c r="C303" s="166" t="s">
        <v>841</v>
      </c>
      <c r="D303" s="166" t="s">
        <v>280</v>
      </c>
      <c r="E303" s="167" t="s">
        <v>1538</v>
      </c>
      <c r="F303" s="168" t="s">
        <v>1539</v>
      </c>
      <c r="G303" s="169" t="s">
        <v>1277</v>
      </c>
      <c r="H303" s="170">
        <v>300</v>
      </c>
      <c r="I303" s="171"/>
      <c r="J303" s="172">
        <f t="shared" si="70"/>
        <v>0</v>
      </c>
      <c r="K303" s="168" t="s">
        <v>1</v>
      </c>
      <c r="L303" s="173"/>
      <c r="M303" s="174" t="s">
        <v>1</v>
      </c>
      <c r="N303" s="175" t="s">
        <v>40</v>
      </c>
      <c r="O303" s="51"/>
      <c r="P303" s="162">
        <f t="shared" si="71"/>
        <v>0</v>
      </c>
      <c r="Q303" s="162">
        <v>0</v>
      </c>
      <c r="R303" s="162">
        <f t="shared" si="72"/>
        <v>0</v>
      </c>
      <c r="S303" s="162">
        <v>0</v>
      </c>
      <c r="T303" s="163">
        <f t="shared" si="73"/>
        <v>0</v>
      </c>
      <c r="AR303" s="164" t="s">
        <v>1278</v>
      </c>
      <c r="AT303" s="164" t="s">
        <v>280</v>
      </c>
      <c r="AU303" s="164" t="s">
        <v>91</v>
      </c>
      <c r="AY303" s="13" t="s">
        <v>182</v>
      </c>
      <c r="BE303" s="165">
        <f t="shared" si="74"/>
        <v>0</v>
      </c>
      <c r="BF303" s="165">
        <f t="shared" si="75"/>
        <v>0</v>
      </c>
      <c r="BG303" s="165">
        <f t="shared" si="76"/>
        <v>0</v>
      </c>
      <c r="BH303" s="165">
        <f t="shared" si="77"/>
        <v>0</v>
      </c>
      <c r="BI303" s="165">
        <f t="shared" si="78"/>
        <v>0</v>
      </c>
      <c r="BJ303" s="13" t="s">
        <v>86</v>
      </c>
      <c r="BK303" s="165">
        <f t="shared" si="79"/>
        <v>0</v>
      </c>
      <c r="BL303" s="13" t="s">
        <v>445</v>
      </c>
      <c r="BM303" s="164" t="s">
        <v>1540</v>
      </c>
    </row>
    <row r="304" spans="2:65" s="1" customFormat="1" ht="16.5" customHeight="1">
      <c r="B304" s="152"/>
      <c r="C304" s="166" t="s">
        <v>845</v>
      </c>
      <c r="D304" s="166" t="s">
        <v>280</v>
      </c>
      <c r="E304" s="167" t="s">
        <v>1541</v>
      </c>
      <c r="F304" s="168" t="s">
        <v>1542</v>
      </c>
      <c r="G304" s="169" t="s">
        <v>1277</v>
      </c>
      <c r="H304" s="170">
        <v>14</v>
      </c>
      <c r="I304" s="171"/>
      <c r="J304" s="172">
        <f t="shared" si="70"/>
        <v>0</v>
      </c>
      <c r="K304" s="168" t="s">
        <v>1</v>
      </c>
      <c r="L304" s="173"/>
      <c r="M304" s="174" t="s">
        <v>1</v>
      </c>
      <c r="N304" s="175" t="s">
        <v>40</v>
      </c>
      <c r="O304" s="51"/>
      <c r="P304" s="162">
        <f t="shared" si="71"/>
        <v>0</v>
      </c>
      <c r="Q304" s="162">
        <v>0</v>
      </c>
      <c r="R304" s="162">
        <f t="shared" si="72"/>
        <v>0</v>
      </c>
      <c r="S304" s="162">
        <v>0</v>
      </c>
      <c r="T304" s="163">
        <f t="shared" si="73"/>
        <v>0</v>
      </c>
      <c r="AR304" s="164" t="s">
        <v>1278</v>
      </c>
      <c r="AT304" s="164" t="s">
        <v>280</v>
      </c>
      <c r="AU304" s="164" t="s">
        <v>91</v>
      </c>
      <c r="AY304" s="13" t="s">
        <v>182</v>
      </c>
      <c r="BE304" s="165">
        <f t="shared" si="74"/>
        <v>0</v>
      </c>
      <c r="BF304" s="165">
        <f t="shared" si="75"/>
        <v>0</v>
      </c>
      <c r="BG304" s="165">
        <f t="shared" si="76"/>
        <v>0</v>
      </c>
      <c r="BH304" s="165">
        <f t="shared" si="77"/>
        <v>0</v>
      </c>
      <c r="BI304" s="165">
        <f t="shared" si="78"/>
        <v>0</v>
      </c>
      <c r="BJ304" s="13" t="s">
        <v>86</v>
      </c>
      <c r="BK304" s="165">
        <f t="shared" si="79"/>
        <v>0</v>
      </c>
      <c r="BL304" s="13" t="s">
        <v>445</v>
      </c>
      <c r="BM304" s="164" t="s">
        <v>1543</v>
      </c>
    </row>
    <row r="305" spans="2:65" s="1" customFormat="1" ht="16.5" customHeight="1">
      <c r="B305" s="152"/>
      <c r="C305" s="166" t="s">
        <v>849</v>
      </c>
      <c r="D305" s="166" t="s">
        <v>280</v>
      </c>
      <c r="E305" s="167" t="s">
        <v>1544</v>
      </c>
      <c r="F305" s="168" t="s">
        <v>1545</v>
      </c>
      <c r="G305" s="169" t="s">
        <v>280</v>
      </c>
      <c r="H305" s="170">
        <v>1692</v>
      </c>
      <c r="I305" s="171"/>
      <c r="J305" s="172">
        <f t="shared" si="70"/>
        <v>0</v>
      </c>
      <c r="K305" s="168" t="s">
        <v>1</v>
      </c>
      <c r="L305" s="173"/>
      <c r="M305" s="174" t="s">
        <v>1</v>
      </c>
      <c r="N305" s="175" t="s">
        <v>40</v>
      </c>
      <c r="O305" s="51"/>
      <c r="P305" s="162">
        <f t="shared" si="71"/>
        <v>0</v>
      </c>
      <c r="Q305" s="162">
        <v>0</v>
      </c>
      <c r="R305" s="162">
        <f t="shared" si="72"/>
        <v>0</v>
      </c>
      <c r="S305" s="162">
        <v>0</v>
      </c>
      <c r="T305" s="163">
        <f t="shared" si="73"/>
        <v>0</v>
      </c>
      <c r="AR305" s="164" t="s">
        <v>1278</v>
      </c>
      <c r="AT305" s="164" t="s">
        <v>280</v>
      </c>
      <c r="AU305" s="164" t="s">
        <v>91</v>
      </c>
      <c r="AY305" s="13" t="s">
        <v>182</v>
      </c>
      <c r="BE305" s="165">
        <f t="shared" si="74"/>
        <v>0</v>
      </c>
      <c r="BF305" s="165">
        <f t="shared" si="75"/>
        <v>0</v>
      </c>
      <c r="BG305" s="165">
        <f t="shared" si="76"/>
        <v>0</v>
      </c>
      <c r="BH305" s="165">
        <f t="shared" si="77"/>
        <v>0</v>
      </c>
      <c r="BI305" s="165">
        <f t="shared" si="78"/>
        <v>0</v>
      </c>
      <c r="BJ305" s="13" t="s">
        <v>86</v>
      </c>
      <c r="BK305" s="165">
        <f t="shared" si="79"/>
        <v>0</v>
      </c>
      <c r="BL305" s="13" t="s">
        <v>445</v>
      </c>
      <c r="BM305" s="164" t="s">
        <v>1546</v>
      </c>
    </row>
    <row r="306" spans="2:65" s="1" customFormat="1" ht="24" customHeight="1">
      <c r="B306" s="152"/>
      <c r="C306" s="166" t="s">
        <v>853</v>
      </c>
      <c r="D306" s="166" t="s">
        <v>280</v>
      </c>
      <c r="E306" s="167" t="s">
        <v>1547</v>
      </c>
      <c r="F306" s="168" t="s">
        <v>1548</v>
      </c>
      <c r="G306" s="169" t="s">
        <v>1277</v>
      </c>
      <c r="H306" s="170">
        <v>24</v>
      </c>
      <c r="I306" s="171"/>
      <c r="J306" s="172">
        <f t="shared" si="70"/>
        <v>0</v>
      </c>
      <c r="K306" s="168" t="s">
        <v>1</v>
      </c>
      <c r="L306" s="173"/>
      <c r="M306" s="174" t="s">
        <v>1</v>
      </c>
      <c r="N306" s="175" t="s">
        <v>40</v>
      </c>
      <c r="O306" s="51"/>
      <c r="P306" s="162">
        <f t="shared" si="71"/>
        <v>0</v>
      </c>
      <c r="Q306" s="162">
        <v>0</v>
      </c>
      <c r="R306" s="162">
        <f t="shared" si="72"/>
        <v>0</v>
      </c>
      <c r="S306" s="162">
        <v>0</v>
      </c>
      <c r="T306" s="163">
        <f t="shared" si="73"/>
        <v>0</v>
      </c>
      <c r="AR306" s="164" t="s">
        <v>1278</v>
      </c>
      <c r="AT306" s="164" t="s">
        <v>280</v>
      </c>
      <c r="AU306" s="164" t="s">
        <v>91</v>
      </c>
      <c r="AY306" s="13" t="s">
        <v>182</v>
      </c>
      <c r="BE306" s="165">
        <f t="shared" si="74"/>
        <v>0</v>
      </c>
      <c r="BF306" s="165">
        <f t="shared" si="75"/>
        <v>0</v>
      </c>
      <c r="BG306" s="165">
        <f t="shared" si="76"/>
        <v>0</v>
      </c>
      <c r="BH306" s="165">
        <f t="shared" si="77"/>
        <v>0</v>
      </c>
      <c r="BI306" s="165">
        <f t="shared" si="78"/>
        <v>0</v>
      </c>
      <c r="BJ306" s="13" t="s">
        <v>86</v>
      </c>
      <c r="BK306" s="165">
        <f t="shared" si="79"/>
        <v>0</v>
      </c>
      <c r="BL306" s="13" t="s">
        <v>445</v>
      </c>
      <c r="BM306" s="164" t="s">
        <v>1549</v>
      </c>
    </row>
    <row r="307" spans="2:65" s="1" customFormat="1" ht="16.5" customHeight="1">
      <c r="B307" s="152"/>
      <c r="C307" s="166" t="s">
        <v>857</v>
      </c>
      <c r="D307" s="166" t="s">
        <v>280</v>
      </c>
      <c r="E307" s="167" t="s">
        <v>1550</v>
      </c>
      <c r="F307" s="168" t="s">
        <v>1551</v>
      </c>
      <c r="G307" s="169" t="s">
        <v>1277</v>
      </c>
      <c r="H307" s="170">
        <v>48</v>
      </c>
      <c r="I307" s="171"/>
      <c r="J307" s="172">
        <f t="shared" si="70"/>
        <v>0</v>
      </c>
      <c r="K307" s="168" t="s">
        <v>1</v>
      </c>
      <c r="L307" s="173"/>
      <c r="M307" s="174" t="s">
        <v>1</v>
      </c>
      <c r="N307" s="175" t="s">
        <v>40</v>
      </c>
      <c r="O307" s="51"/>
      <c r="P307" s="162">
        <f t="shared" si="71"/>
        <v>0</v>
      </c>
      <c r="Q307" s="162">
        <v>0</v>
      </c>
      <c r="R307" s="162">
        <f t="shared" si="72"/>
        <v>0</v>
      </c>
      <c r="S307" s="162">
        <v>0</v>
      </c>
      <c r="T307" s="163">
        <f t="shared" si="73"/>
        <v>0</v>
      </c>
      <c r="AR307" s="164" t="s">
        <v>1278</v>
      </c>
      <c r="AT307" s="164" t="s">
        <v>280</v>
      </c>
      <c r="AU307" s="164" t="s">
        <v>91</v>
      </c>
      <c r="AY307" s="13" t="s">
        <v>182</v>
      </c>
      <c r="BE307" s="165">
        <f t="shared" si="74"/>
        <v>0</v>
      </c>
      <c r="BF307" s="165">
        <f t="shared" si="75"/>
        <v>0</v>
      </c>
      <c r="BG307" s="165">
        <f t="shared" si="76"/>
        <v>0</v>
      </c>
      <c r="BH307" s="165">
        <f t="shared" si="77"/>
        <v>0</v>
      </c>
      <c r="BI307" s="165">
        <f t="shared" si="78"/>
        <v>0</v>
      </c>
      <c r="BJ307" s="13" t="s">
        <v>86</v>
      </c>
      <c r="BK307" s="165">
        <f t="shared" si="79"/>
        <v>0</v>
      </c>
      <c r="BL307" s="13" t="s">
        <v>445</v>
      </c>
      <c r="BM307" s="164" t="s">
        <v>1552</v>
      </c>
    </row>
    <row r="308" spans="2:65" s="11" customFormat="1" ht="20.85" customHeight="1">
      <c r="B308" s="139"/>
      <c r="D308" s="140" t="s">
        <v>73</v>
      </c>
      <c r="E308" s="150" t="s">
        <v>1553</v>
      </c>
      <c r="F308" s="150" t="s">
        <v>1554</v>
      </c>
      <c r="I308" s="142"/>
      <c r="J308" s="151">
        <f>BK308</f>
        <v>0</v>
      </c>
      <c r="L308" s="139"/>
      <c r="M308" s="144"/>
      <c r="N308" s="145"/>
      <c r="O308" s="145"/>
      <c r="P308" s="146">
        <f>SUM(P309:P324)</f>
        <v>0</v>
      </c>
      <c r="Q308" s="145"/>
      <c r="R308" s="146">
        <f>SUM(R309:R324)</f>
        <v>0</v>
      </c>
      <c r="S308" s="145"/>
      <c r="T308" s="147">
        <f>SUM(T309:T324)</f>
        <v>0</v>
      </c>
      <c r="AR308" s="140" t="s">
        <v>91</v>
      </c>
      <c r="AT308" s="148" t="s">
        <v>73</v>
      </c>
      <c r="AU308" s="148" t="s">
        <v>86</v>
      </c>
      <c r="AY308" s="140" t="s">
        <v>182</v>
      </c>
      <c r="BK308" s="149">
        <f>SUM(BK309:BK324)</f>
        <v>0</v>
      </c>
    </row>
    <row r="309" spans="2:65" s="1" customFormat="1" ht="24" customHeight="1">
      <c r="B309" s="152"/>
      <c r="C309" s="153" t="s">
        <v>861</v>
      </c>
      <c r="D309" s="153" t="s">
        <v>184</v>
      </c>
      <c r="E309" s="154" t="s">
        <v>1336</v>
      </c>
      <c r="F309" s="155" t="s">
        <v>1555</v>
      </c>
      <c r="G309" s="156" t="s">
        <v>280</v>
      </c>
      <c r="H309" s="157">
        <v>15</v>
      </c>
      <c r="I309" s="158"/>
      <c r="J309" s="159">
        <f t="shared" ref="J309:J324" si="80">ROUND(I309*H309,2)</f>
        <v>0</v>
      </c>
      <c r="K309" s="155" t="s">
        <v>1</v>
      </c>
      <c r="L309" s="28"/>
      <c r="M309" s="160" t="s">
        <v>1</v>
      </c>
      <c r="N309" s="161" t="s">
        <v>40</v>
      </c>
      <c r="O309" s="51"/>
      <c r="P309" s="162">
        <f t="shared" ref="P309:P324" si="81">O309*H309</f>
        <v>0</v>
      </c>
      <c r="Q309" s="162">
        <v>0</v>
      </c>
      <c r="R309" s="162">
        <f t="shared" ref="R309:R324" si="82">Q309*H309</f>
        <v>0</v>
      </c>
      <c r="S309" s="162">
        <v>0</v>
      </c>
      <c r="T309" s="163">
        <f t="shared" ref="T309:T324" si="83">S309*H309</f>
        <v>0</v>
      </c>
      <c r="AR309" s="164" t="s">
        <v>445</v>
      </c>
      <c r="AT309" s="164" t="s">
        <v>184</v>
      </c>
      <c r="AU309" s="164" t="s">
        <v>91</v>
      </c>
      <c r="AY309" s="13" t="s">
        <v>182</v>
      </c>
      <c r="BE309" s="165">
        <f t="shared" ref="BE309:BE324" si="84">IF(N309="základná",J309,0)</f>
        <v>0</v>
      </c>
      <c r="BF309" s="165">
        <f t="shared" ref="BF309:BF324" si="85">IF(N309="znížená",J309,0)</f>
        <v>0</v>
      </c>
      <c r="BG309" s="165">
        <f t="shared" ref="BG309:BG324" si="86">IF(N309="zákl. prenesená",J309,0)</f>
        <v>0</v>
      </c>
      <c r="BH309" s="165">
        <f t="shared" ref="BH309:BH324" si="87">IF(N309="zníž. prenesená",J309,0)</f>
        <v>0</v>
      </c>
      <c r="BI309" s="165">
        <f t="shared" ref="BI309:BI324" si="88">IF(N309="nulová",J309,0)</f>
        <v>0</v>
      </c>
      <c r="BJ309" s="13" t="s">
        <v>86</v>
      </c>
      <c r="BK309" s="165">
        <f t="shared" ref="BK309:BK324" si="89">ROUND(I309*H309,2)</f>
        <v>0</v>
      </c>
      <c r="BL309" s="13" t="s">
        <v>445</v>
      </c>
      <c r="BM309" s="164" t="s">
        <v>1556</v>
      </c>
    </row>
    <row r="310" spans="2:65" s="1" customFormat="1" ht="24" customHeight="1">
      <c r="B310" s="152"/>
      <c r="C310" s="153" t="s">
        <v>865</v>
      </c>
      <c r="D310" s="153" t="s">
        <v>184</v>
      </c>
      <c r="E310" s="154" t="s">
        <v>1339</v>
      </c>
      <c r="F310" s="155" t="s">
        <v>1557</v>
      </c>
      <c r="G310" s="156" t="s">
        <v>280</v>
      </c>
      <c r="H310" s="157">
        <v>50</v>
      </c>
      <c r="I310" s="158"/>
      <c r="J310" s="159">
        <f t="shared" si="80"/>
        <v>0</v>
      </c>
      <c r="K310" s="155" t="s">
        <v>1</v>
      </c>
      <c r="L310" s="28"/>
      <c r="M310" s="160" t="s">
        <v>1</v>
      </c>
      <c r="N310" s="161" t="s">
        <v>40</v>
      </c>
      <c r="O310" s="51"/>
      <c r="P310" s="162">
        <f t="shared" si="81"/>
        <v>0</v>
      </c>
      <c r="Q310" s="162">
        <v>0</v>
      </c>
      <c r="R310" s="162">
        <f t="shared" si="82"/>
        <v>0</v>
      </c>
      <c r="S310" s="162">
        <v>0</v>
      </c>
      <c r="T310" s="163">
        <f t="shared" si="83"/>
        <v>0</v>
      </c>
      <c r="AR310" s="164" t="s">
        <v>445</v>
      </c>
      <c r="AT310" s="164" t="s">
        <v>184</v>
      </c>
      <c r="AU310" s="164" t="s">
        <v>91</v>
      </c>
      <c r="AY310" s="13" t="s">
        <v>182</v>
      </c>
      <c r="BE310" s="165">
        <f t="shared" si="84"/>
        <v>0</v>
      </c>
      <c r="BF310" s="165">
        <f t="shared" si="85"/>
        <v>0</v>
      </c>
      <c r="BG310" s="165">
        <f t="shared" si="86"/>
        <v>0</v>
      </c>
      <c r="BH310" s="165">
        <f t="shared" si="87"/>
        <v>0</v>
      </c>
      <c r="BI310" s="165">
        <f t="shared" si="88"/>
        <v>0</v>
      </c>
      <c r="BJ310" s="13" t="s">
        <v>86</v>
      </c>
      <c r="BK310" s="165">
        <f t="shared" si="89"/>
        <v>0</v>
      </c>
      <c r="BL310" s="13" t="s">
        <v>445</v>
      </c>
      <c r="BM310" s="164" t="s">
        <v>1558</v>
      </c>
    </row>
    <row r="311" spans="2:65" s="1" customFormat="1" ht="24" customHeight="1">
      <c r="B311" s="152"/>
      <c r="C311" s="153" t="s">
        <v>869</v>
      </c>
      <c r="D311" s="153" t="s">
        <v>184</v>
      </c>
      <c r="E311" s="154" t="s">
        <v>1341</v>
      </c>
      <c r="F311" s="155" t="s">
        <v>1559</v>
      </c>
      <c r="G311" s="156" t="s">
        <v>280</v>
      </c>
      <c r="H311" s="157">
        <v>30</v>
      </c>
      <c r="I311" s="158"/>
      <c r="J311" s="159">
        <f t="shared" si="80"/>
        <v>0</v>
      </c>
      <c r="K311" s="155" t="s">
        <v>1</v>
      </c>
      <c r="L311" s="28"/>
      <c r="M311" s="160" t="s">
        <v>1</v>
      </c>
      <c r="N311" s="161" t="s">
        <v>40</v>
      </c>
      <c r="O311" s="51"/>
      <c r="P311" s="162">
        <f t="shared" si="81"/>
        <v>0</v>
      </c>
      <c r="Q311" s="162">
        <v>0</v>
      </c>
      <c r="R311" s="162">
        <f t="shared" si="82"/>
        <v>0</v>
      </c>
      <c r="S311" s="162">
        <v>0</v>
      </c>
      <c r="T311" s="163">
        <f t="shared" si="83"/>
        <v>0</v>
      </c>
      <c r="AR311" s="164" t="s">
        <v>445</v>
      </c>
      <c r="AT311" s="164" t="s">
        <v>184</v>
      </c>
      <c r="AU311" s="164" t="s">
        <v>91</v>
      </c>
      <c r="AY311" s="13" t="s">
        <v>182</v>
      </c>
      <c r="BE311" s="165">
        <f t="shared" si="84"/>
        <v>0</v>
      </c>
      <c r="BF311" s="165">
        <f t="shared" si="85"/>
        <v>0</v>
      </c>
      <c r="BG311" s="165">
        <f t="shared" si="86"/>
        <v>0</v>
      </c>
      <c r="BH311" s="165">
        <f t="shared" si="87"/>
        <v>0</v>
      </c>
      <c r="BI311" s="165">
        <f t="shared" si="88"/>
        <v>0</v>
      </c>
      <c r="BJ311" s="13" t="s">
        <v>86</v>
      </c>
      <c r="BK311" s="165">
        <f t="shared" si="89"/>
        <v>0</v>
      </c>
      <c r="BL311" s="13" t="s">
        <v>445</v>
      </c>
      <c r="BM311" s="164" t="s">
        <v>1560</v>
      </c>
    </row>
    <row r="312" spans="2:65" s="1" customFormat="1" ht="24" customHeight="1">
      <c r="B312" s="152"/>
      <c r="C312" s="153" t="s">
        <v>873</v>
      </c>
      <c r="D312" s="153" t="s">
        <v>184</v>
      </c>
      <c r="E312" s="154" t="s">
        <v>1343</v>
      </c>
      <c r="F312" s="155" t="s">
        <v>1561</v>
      </c>
      <c r="G312" s="156" t="s">
        <v>280</v>
      </c>
      <c r="H312" s="157">
        <v>43</v>
      </c>
      <c r="I312" s="158"/>
      <c r="J312" s="159">
        <f t="shared" si="80"/>
        <v>0</v>
      </c>
      <c r="K312" s="155" t="s">
        <v>1</v>
      </c>
      <c r="L312" s="28"/>
      <c r="M312" s="160" t="s">
        <v>1</v>
      </c>
      <c r="N312" s="161" t="s">
        <v>40</v>
      </c>
      <c r="O312" s="51"/>
      <c r="P312" s="162">
        <f t="shared" si="81"/>
        <v>0</v>
      </c>
      <c r="Q312" s="162">
        <v>0</v>
      </c>
      <c r="R312" s="162">
        <f t="shared" si="82"/>
        <v>0</v>
      </c>
      <c r="S312" s="162">
        <v>0</v>
      </c>
      <c r="T312" s="163">
        <f t="shared" si="83"/>
        <v>0</v>
      </c>
      <c r="AR312" s="164" t="s">
        <v>445</v>
      </c>
      <c r="AT312" s="164" t="s">
        <v>184</v>
      </c>
      <c r="AU312" s="164" t="s">
        <v>91</v>
      </c>
      <c r="AY312" s="13" t="s">
        <v>182</v>
      </c>
      <c r="BE312" s="165">
        <f t="shared" si="84"/>
        <v>0</v>
      </c>
      <c r="BF312" s="165">
        <f t="shared" si="85"/>
        <v>0</v>
      </c>
      <c r="BG312" s="165">
        <f t="shared" si="86"/>
        <v>0</v>
      </c>
      <c r="BH312" s="165">
        <f t="shared" si="87"/>
        <v>0</v>
      </c>
      <c r="BI312" s="165">
        <f t="shared" si="88"/>
        <v>0</v>
      </c>
      <c r="BJ312" s="13" t="s">
        <v>86</v>
      </c>
      <c r="BK312" s="165">
        <f t="shared" si="89"/>
        <v>0</v>
      </c>
      <c r="BL312" s="13" t="s">
        <v>445</v>
      </c>
      <c r="BM312" s="164" t="s">
        <v>1562</v>
      </c>
    </row>
    <row r="313" spans="2:65" s="1" customFormat="1" ht="24" customHeight="1">
      <c r="B313" s="152"/>
      <c r="C313" s="153" t="s">
        <v>877</v>
      </c>
      <c r="D313" s="153" t="s">
        <v>184</v>
      </c>
      <c r="E313" s="154" t="s">
        <v>1345</v>
      </c>
      <c r="F313" s="155" t="s">
        <v>1563</v>
      </c>
      <c r="G313" s="156" t="s">
        <v>280</v>
      </c>
      <c r="H313" s="157">
        <v>85</v>
      </c>
      <c r="I313" s="158"/>
      <c r="J313" s="159">
        <f t="shared" si="80"/>
        <v>0</v>
      </c>
      <c r="K313" s="155" t="s">
        <v>1</v>
      </c>
      <c r="L313" s="28"/>
      <c r="M313" s="160" t="s">
        <v>1</v>
      </c>
      <c r="N313" s="161" t="s">
        <v>40</v>
      </c>
      <c r="O313" s="51"/>
      <c r="P313" s="162">
        <f t="shared" si="81"/>
        <v>0</v>
      </c>
      <c r="Q313" s="162">
        <v>0</v>
      </c>
      <c r="R313" s="162">
        <f t="shared" si="82"/>
        <v>0</v>
      </c>
      <c r="S313" s="162">
        <v>0</v>
      </c>
      <c r="T313" s="163">
        <f t="shared" si="83"/>
        <v>0</v>
      </c>
      <c r="AR313" s="164" t="s">
        <v>445</v>
      </c>
      <c r="AT313" s="164" t="s">
        <v>184</v>
      </c>
      <c r="AU313" s="164" t="s">
        <v>91</v>
      </c>
      <c r="AY313" s="13" t="s">
        <v>182</v>
      </c>
      <c r="BE313" s="165">
        <f t="shared" si="84"/>
        <v>0</v>
      </c>
      <c r="BF313" s="165">
        <f t="shared" si="85"/>
        <v>0</v>
      </c>
      <c r="BG313" s="165">
        <f t="shared" si="86"/>
        <v>0</v>
      </c>
      <c r="BH313" s="165">
        <f t="shared" si="87"/>
        <v>0</v>
      </c>
      <c r="BI313" s="165">
        <f t="shared" si="88"/>
        <v>0</v>
      </c>
      <c r="BJ313" s="13" t="s">
        <v>86</v>
      </c>
      <c r="BK313" s="165">
        <f t="shared" si="89"/>
        <v>0</v>
      </c>
      <c r="BL313" s="13" t="s">
        <v>445</v>
      </c>
      <c r="BM313" s="164" t="s">
        <v>1564</v>
      </c>
    </row>
    <row r="314" spans="2:65" s="1" customFormat="1" ht="24" customHeight="1">
      <c r="B314" s="152"/>
      <c r="C314" s="153" t="s">
        <v>881</v>
      </c>
      <c r="D314" s="153" t="s">
        <v>184</v>
      </c>
      <c r="E314" s="154" t="s">
        <v>1347</v>
      </c>
      <c r="F314" s="155" t="s">
        <v>1565</v>
      </c>
      <c r="G314" s="156" t="s">
        <v>280</v>
      </c>
      <c r="H314" s="157">
        <v>40</v>
      </c>
      <c r="I314" s="158"/>
      <c r="J314" s="159">
        <f t="shared" si="80"/>
        <v>0</v>
      </c>
      <c r="K314" s="155" t="s">
        <v>1</v>
      </c>
      <c r="L314" s="28"/>
      <c r="M314" s="160" t="s">
        <v>1</v>
      </c>
      <c r="N314" s="161" t="s">
        <v>40</v>
      </c>
      <c r="O314" s="51"/>
      <c r="P314" s="162">
        <f t="shared" si="81"/>
        <v>0</v>
      </c>
      <c r="Q314" s="162">
        <v>0</v>
      </c>
      <c r="R314" s="162">
        <f t="shared" si="82"/>
        <v>0</v>
      </c>
      <c r="S314" s="162">
        <v>0</v>
      </c>
      <c r="T314" s="163">
        <f t="shared" si="83"/>
        <v>0</v>
      </c>
      <c r="AR314" s="164" t="s">
        <v>445</v>
      </c>
      <c r="AT314" s="164" t="s">
        <v>184</v>
      </c>
      <c r="AU314" s="164" t="s">
        <v>91</v>
      </c>
      <c r="AY314" s="13" t="s">
        <v>182</v>
      </c>
      <c r="BE314" s="165">
        <f t="shared" si="84"/>
        <v>0</v>
      </c>
      <c r="BF314" s="165">
        <f t="shared" si="85"/>
        <v>0</v>
      </c>
      <c r="BG314" s="165">
        <f t="shared" si="86"/>
        <v>0</v>
      </c>
      <c r="BH314" s="165">
        <f t="shared" si="87"/>
        <v>0</v>
      </c>
      <c r="BI314" s="165">
        <f t="shared" si="88"/>
        <v>0</v>
      </c>
      <c r="BJ314" s="13" t="s">
        <v>86</v>
      </c>
      <c r="BK314" s="165">
        <f t="shared" si="89"/>
        <v>0</v>
      </c>
      <c r="BL314" s="13" t="s">
        <v>445</v>
      </c>
      <c r="BM314" s="164" t="s">
        <v>1566</v>
      </c>
    </row>
    <row r="315" spans="2:65" s="1" customFormat="1" ht="24" customHeight="1">
      <c r="B315" s="152"/>
      <c r="C315" s="153" t="s">
        <v>885</v>
      </c>
      <c r="D315" s="153" t="s">
        <v>184</v>
      </c>
      <c r="E315" s="154" t="s">
        <v>1349</v>
      </c>
      <c r="F315" s="155" t="s">
        <v>1567</v>
      </c>
      <c r="G315" s="156" t="s">
        <v>1277</v>
      </c>
      <c r="H315" s="157">
        <v>300</v>
      </c>
      <c r="I315" s="158"/>
      <c r="J315" s="159">
        <f t="shared" si="80"/>
        <v>0</v>
      </c>
      <c r="K315" s="155" t="s">
        <v>1</v>
      </c>
      <c r="L315" s="28"/>
      <c r="M315" s="160" t="s">
        <v>1</v>
      </c>
      <c r="N315" s="161" t="s">
        <v>40</v>
      </c>
      <c r="O315" s="51"/>
      <c r="P315" s="162">
        <f t="shared" si="81"/>
        <v>0</v>
      </c>
      <c r="Q315" s="162">
        <v>0</v>
      </c>
      <c r="R315" s="162">
        <f t="shared" si="82"/>
        <v>0</v>
      </c>
      <c r="S315" s="162">
        <v>0</v>
      </c>
      <c r="T315" s="163">
        <f t="shared" si="83"/>
        <v>0</v>
      </c>
      <c r="AR315" s="164" t="s">
        <v>445</v>
      </c>
      <c r="AT315" s="164" t="s">
        <v>184</v>
      </c>
      <c r="AU315" s="164" t="s">
        <v>91</v>
      </c>
      <c r="AY315" s="13" t="s">
        <v>182</v>
      </c>
      <c r="BE315" s="165">
        <f t="shared" si="84"/>
        <v>0</v>
      </c>
      <c r="BF315" s="165">
        <f t="shared" si="85"/>
        <v>0</v>
      </c>
      <c r="BG315" s="165">
        <f t="shared" si="86"/>
        <v>0</v>
      </c>
      <c r="BH315" s="165">
        <f t="shared" si="87"/>
        <v>0</v>
      </c>
      <c r="BI315" s="165">
        <f t="shared" si="88"/>
        <v>0</v>
      </c>
      <c r="BJ315" s="13" t="s">
        <v>86</v>
      </c>
      <c r="BK315" s="165">
        <f t="shared" si="89"/>
        <v>0</v>
      </c>
      <c r="BL315" s="13" t="s">
        <v>445</v>
      </c>
      <c r="BM315" s="164" t="s">
        <v>1568</v>
      </c>
    </row>
    <row r="316" spans="2:65" s="1" customFormat="1" ht="16.5" customHeight="1">
      <c r="B316" s="152"/>
      <c r="C316" s="153" t="s">
        <v>889</v>
      </c>
      <c r="D316" s="153" t="s">
        <v>184</v>
      </c>
      <c r="E316" s="154" t="s">
        <v>1351</v>
      </c>
      <c r="F316" s="155" t="s">
        <v>1569</v>
      </c>
      <c r="G316" s="156" t="s">
        <v>1277</v>
      </c>
      <c r="H316" s="157">
        <v>14</v>
      </c>
      <c r="I316" s="158"/>
      <c r="J316" s="159">
        <f t="shared" si="80"/>
        <v>0</v>
      </c>
      <c r="K316" s="155" t="s">
        <v>1</v>
      </c>
      <c r="L316" s="28"/>
      <c r="M316" s="160" t="s">
        <v>1</v>
      </c>
      <c r="N316" s="161" t="s">
        <v>40</v>
      </c>
      <c r="O316" s="51"/>
      <c r="P316" s="162">
        <f t="shared" si="81"/>
        <v>0</v>
      </c>
      <c r="Q316" s="162">
        <v>0</v>
      </c>
      <c r="R316" s="162">
        <f t="shared" si="82"/>
        <v>0</v>
      </c>
      <c r="S316" s="162">
        <v>0</v>
      </c>
      <c r="T316" s="163">
        <f t="shared" si="83"/>
        <v>0</v>
      </c>
      <c r="AR316" s="164" t="s">
        <v>445</v>
      </c>
      <c r="AT316" s="164" t="s">
        <v>184</v>
      </c>
      <c r="AU316" s="164" t="s">
        <v>91</v>
      </c>
      <c r="AY316" s="13" t="s">
        <v>182</v>
      </c>
      <c r="BE316" s="165">
        <f t="shared" si="84"/>
        <v>0</v>
      </c>
      <c r="BF316" s="165">
        <f t="shared" si="85"/>
        <v>0</v>
      </c>
      <c r="BG316" s="165">
        <f t="shared" si="86"/>
        <v>0</v>
      </c>
      <c r="BH316" s="165">
        <f t="shared" si="87"/>
        <v>0</v>
      </c>
      <c r="BI316" s="165">
        <f t="shared" si="88"/>
        <v>0</v>
      </c>
      <c r="BJ316" s="13" t="s">
        <v>86</v>
      </c>
      <c r="BK316" s="165">
        <f t="shared" si="89"/>
        <v>0</v>
      </c>
      <c r="BL316" s="13" t="s">
        <v>445</v>
      </c>
      <c r="BM316" s="164" t="s">
        <v>1570</v>
      </c>
    </row>
    <row r="317" spans="2:65" s="1" customFormat="1" ht="16.5" customHeight="1">
      <c r="B317" s="152"/>
      <c r="C317" s="153" t="s">
        <v>893</v>
      </c>
      <c r="D317" s="153" t="s">
        <v>184</v>
      </c>
      <c r="E317" s="154" t="s">
        <v>1353</v>
      </c>
      <c r="F317" s="155" t="s">
        <v>1571</v>
      </c>
      <c r="G317" s="156" t="s">
        <v>1277</v>
      </c>
      <c r="H317" s="157">
        <v>14</v>
      </c>
      <c r="I317" s="158"/>
      <c r="J317" s="159">
        <f t="shared" si="80"/>
        <v>0</v>
      </c>
      <c r="K317" s="155" t="s">
        <v>1</v>
      </c>
      <c r="L317" s="28"/>
      <c r="M317" s="160" t="s">
        <v>1</v>
      </c>
      <c r="N317" s="161" t="s">
        <v>40</v>
      </c>
      <c r="O317" s="51"/>
      <c r="P317" s="162">
        <f t="shared" si="81"/>
        <v>0</v>
      </c>
      <c r="Q317" s="162">
        <v>0</v>
      </c>
      <c r="R317" s="162">
        <f t="shared" si="82"/>
        <v>0</v>
      </c>
      <c r="S317" s="162">
        <v>0</v>
      </c>
      <c r="T317" s="163">
        <f t="shared" si="83"/>
        <v>0</v>
      </c>
      <c r="AR317" s="164" t="s">
        <v>445</v>
      </c>
      <c r="AT317" s="164" t="s">
        <v>184</v>
      </c>
      <c r="AU317" s="164" t="s">
        <v>91</v>
      </c>
      <c r="AY317" s="13" t="s">
        <v>182</v>
      </c>
      <c r="BE317" s="165">
        <f t="shared" si="84"/>
        <v>0</v>
      </c>
      <c r="BF317" s="165">
        <f t="shared" si="85"/>
        <v>0</v>
      </c>
      <c r="BG317" s="165">
        <f t="shared" si="86"/>
        <v>0</v>
      </c>
      <c r="BH317" s="165">
        <f t="shared" si="87"/>
        <v>0</v>
      </c>
      <c r="BI317" s="165">
        <f t="shared" si="88"/>
        <v>0</v>
      </c>
      <c r="BJ317" s="13" t="s">
        <v>86</v>
      </c>
      <c r="BK317" s="165">
        <f t="shared" si="89"/>
        <v>0</v>
      </c>
      <c r="BL317" s="13" t="s">
        <v>445</v>
      </c>
      <c r="BM317" s="164" t="s">
        <v>1572</v>
      </c>
    </row>
    <row r="318" spans="2:65" s="1" customFormat="1" ht="24" customHeight="1">
      <c r="B318" s="152"/>
      <c r="C318" s="153" t="s">
        <v>897</v>
      </c>
      <c r="D318" s="153" t="s">
        <v>184</v>
      </c>
      <c r="E318" s="154" t="s">
        <v>1355</v>
      </c>
      <c r="F318" s="155" t="s">
        <v>1573</v>
      </c>
      <c r="G318" s="156" t="s">
        <v>1277</v>
      </c>
      <c r="H318" s="157">
        <v>20</v>
      </c>
      <c r="I318" s="158"/>
      <c r="J318" s="159">
        <f t="shared" si="80"/>
        <v>0</v>
      </c>
      <c r="K318" s="155" t="s">
        <v>1</v>
      </c>
      <c r="L318" s="28"/>
      <c r="M318" s="160" t="s">
        <v>1</v>
      </c>
      <c r="N318" s="161" t="s">
        <v>40</v>
      </c>
      <c r="O318" s="51"/>
      <c r="P318" s="162">
        <f t="shared" si="81"/>
        <v>0</v>
      </c>
      <c r="Q318" s="162">
        <v>0</v>
      </c>
      <c r="R318" s="162">
        <f t="shared" si="82"/>
        <v>0</v>
      </c>
      <c r="S318" s="162">
        <v>0</v>
      </c>
      <c r="T318" s="163">
        <f t="shared" si="83"/>
        <v>0</v>
      </c>
      <c r="AR318" s="164" t="s">
        <v>445</v>
      </c>
      <c r="AT318" s="164" t="s">
        <v>184</v>
      </c>
      <c r="AU318" s="164" t="s">
        <v>91</v>
      </c>
      <c r="AY318" s="13" t="s">
        <v>182</v>
      </c>
      <c r="BE318" s="165">
        <f t="shared" si="84"/>
        <v>0</v>
      </c>
      <c r="BF318" s="165">
        <f t="shared" si="85"/>
        <v>0</v>
      </c>
      <c r="BG318" s="165">
        <f t="shared" si="86"/>
        <v>0</v>
      </c>
      <c r="BH318" s="165">
        <f t="shared" si="87"/>
        <v>0</v>
      </c>
      <c r="BI318" s="165">
        <f t="shared" si="88"/>
        <v>0</v>
      </c>
      <c r="BJ318" s="13" t="s">
        <v>86</v>
      </c>
      <c r="BK318" s="165">
        <f t="shared" si="89"/>
        <v>0</v>
      </c>
      <c r="BL318" s="13" t="s">
        <v>445</v>
      </c>
      <c r="BM318" s="164" t="s">
        <v>1574</v>
      </c>
    </row>
    <row r="319" spans="2:65" s="1" customFormat="1" ht="16.5" customHeight="1">
      <c r="B319" s="152"/>
      <c r="C319" s="153" t="s">
        <v>901</v>
      </c>
      <c r="D319" s="153" t="s">
        <v>184</v>
      </c>
      <c r="E319" s="154" t="s">
        <v>1357</v>
      </c>
      <c r="F319" s="155" t="s">
        <v>1575</v>
      </c>
      <c r="G319" s="156" t="s">
        <v>280</v>
      </c>
      <c r="H319" s="157">
        <v>250</v>
      </c>
      <c r="I319" s="158"/>
      <c r="J319" s="159">
        <f t="shared" si="80"/>
        <v>0</v>
      </c>
      <c r="K319" s="155" t="s">
        <v>1</v>
      </c>
      <c r="L319" s="28"/>
      <c r="M319" s="160" t="s">
        <v>1</v>
      </c>
      <c r="N319" s="161" t="s">
        <v>40</v>
      </c>
      <c r="O319" s="51"/>
      <c r="P319" s="162">
        <f t="shared" si="81"/>
        <v>0</v>
      </c>
      <c r="Q319" s="162">
        <v>0</v>
      </c>
      <c r="R319" s="162">
        <f t="shared" si="82"/>
        <v>0</v>
      </c>
      <c r="S319" s="162">
        <v>0</v>
      </c>
      <c r="T319" s="163">
        <f t="shared" si="83"/>
        <v>0</v>
      </c>
      <c r="AR319" s="164" t="s">
        <v>445</v>
      </c>
      <c r="AT319" s="164" t="s">
        <v>184</v>
      </c>
      <c r="AU319" s="164" t="s">
        <v>91</v>
      </c>
      <c r="AY319" s="13" t="s">
        <v>182</v>
      </c>
      <c r="BE319" s="165">
        <f t="shared" si="84"/>
        <v>0</v>
      </c>
      <c r="BF319" s="165">
        <f t="shared" si="85"/>
        <v>0</v>
      </c>
      <c r="BG319" s="165">
        <f t="shared" si="86"/>
        <v>0</v>
      </c>
      <c r="BH319" s="165">
        <f t="shared" si="87"/>
        <v>0</v>
      </c>
      <c r="BI319" s="165">
        <f t="shared" si="88"/>
        <v>0</v>
      </c>
      <c r="BJ319" s="13" t="s">
        <v>86</v>
      </c>
      <c r="BK319" s="165">
        <f t="shared" si="89"/>
        <v>0</v>
      </c>
      <c r="BL319" s="13" t="s">
        <v>445</v>
      </c>
      <c r="BM319" s="164" t="s">
        <v>1576</v>
      </c>
    </row>
    <row r="320" spans="2:65" s="1" customFormat="1" ht="16.5" customHeight="1">
      <c r="B320" s="152"/>
      <c r="C320" s="153" t="s">
        <v>905</v>
      </c>
      <c r="D320" s="153" t="s">
        <v>184</v>
      </c>
      <c r="E320" s="154" t="s">
        <v>1359</v>
      </c>
      <c r="F320" s="155" t="s">
        <v>1577</v>
      </c>
      <c r="G320" s="156" t="s">
        <v>1277</v>
      </c>
      <c r="H320" s="157">
        <v>24</v>
      </c>
      <c r="I320" s="158"/>
      <c r="J320" s="159">
        <f t="shared" si="80"/>
        <v>0</v>
      </c>
      <c r="K320" s="155" t="s">
        <v>1</v>
      </c>
      <c r="L320" s="28"/>
      <c r="M320" s="160" t="s">
        <v>1</v>
      </c>
      <c r="N320" s="161" t="s">
        <v>40</v>
      </c>
      <c r="O320" s="51"/>
      <c r="P320" s="162">
        <f t="shared" si="81"/>
        <v>0</v>
      </c>
      <c r="Q320" s="162">
        <v>0</v>
      </c>
      <c r="R320" s="162">
        <f t="shared" si="82"/>
        <v>0</v>
      </c>
      <c r="S320" s="162">
        <v>0</v>
      </c>
      <c r="T320" s="163">
        <f t="shared" si="83"/>
        <v>0</v>
      </c>
      <c r="AR320" s="164" t="s">
        <v>445</v>
      </c>
      <c r="AT320" s="164" t="s">
        <v>184</v>
      </c>
      <c r="AU320" s="164" t="s">
        <v>91</v>
      </c>
      <c r="AY320" s="13" t="s">
        <v>182</v>
      </c>
      <c r="BE320" s="165">
        <f t="shared" si="84"/>
        <v>0</v>
      </c>
      <c r="BF320" s="165">
        <f t="shared" si="85"/>
        <v>0</v>
      </c>
      <c r="BG320" s="165">
        <f t="shared" si="86"/>
        <v>0</v>
      </c>
      <c r="BH320" s="165">
        <f t="shared" si="87"/>
        <v>0</v>
      </c>
      <c r="BI320" s="165">
        <f t="shared" si="88"/>
        <v>0</v>
      </c>
      <c r="BJ320" s="13" t="s">
        <v>86</v>
      </c>
      <c r="BK320" s="165">
        <f t="shared" si="89"/>
        <v>0</v>
      </c>
      <c r="BL320" s="13" t="s">
        <v>445</v>
      </c>
      <c r="BM320" s="164" t="s">
        <v>1578</v>
      </c>
    </row>
    <row r="321" spans="2:65" s="1" customFormat="1" ht="16.5" customHeight="1">
      <c r="B321" s="152"/>
      <c r="C321" s="153" t="s">
        <v>909</v>
      </c>
      <c r="D321" s="153" t="s">
        <v>184</v>
      </c>
      <c r="E321" s="154" t="s">
        <v>1361</v>
      </c>
      <c r="F321" s="155" t="s">
        <v>1579</v>
      </c>
      <c r="G321" s="156" t="s">
        <v>1277</v>
      </c>
      <c r="H321" s="157">
        <v>48</v>
      </c>
      <c r="I321" s="158"/>
      <c r="J321" s="159">
        <f t="shared" si="80"/>
        <v>0</v>
      </c>
      <c r="K321" s="155" t="s">
        <v>1</v>
      </c>
      <c r="L321" s="28"/>
      <c r="M321" s="160" t="s">
        <v>1</v>
      </c>
      <c r="N321" s="161" t="s">
        <v>40</v>
      </c>
      <c r="O321" s="51"/>
      <c r="P321" s="162">
        <f t="shared" si="81"/>
        <v>0</v>
      </c>
      <c r="Q321" s="162">
        <v>0</v>
      </c>
      <c r="R321" s="162">
        <f t="shared" si="82"/>
        <v>0</v>
      </c>
      <c r="S321" s="162">
        <v>0</v>
      </c>
      <c r="T321" s="163">
        <f t="shared" si="83"/>
        <v>0</v>
      </c>
      <c r="AR321" s="164" t="s">
        <v>445</v>
      </c>
      <c r="AT321" s="164" t="s">
        <v>184</v>
      </c>
      <c r="AU321" s="164" t="s">
        <v>91</v>
      </c>
      <c r="AY321" s="13" t="s">
        <v>182</v>
      </c>
      <c r="BE321" s="165">
        <f t="shared" si="84"/>
        <v>0</v>
      </c>
      <c r="BF321" s="165">
        <f t="shared" si="85"/>
        <v>0</v>
      </c>
      <c r="BG321" s="165">
        <f t="shared" si="86"/>
        <v>0</v>
      </c>
      <c r="BH321" s="165">
        <f t="shared" si="87"/>
        <v>0</v>
      </c>
      <c r="BI321" s="165">
        <f t="shared" si="88"/>
        <v>0</v>
      </c>
      <c r="BJ321" s="13" t="s">
        <v>86</v>
      </c>
      <c r="BK321" s="165">
        <f t="shared" si="89"/>
        <v>0</v>
      </c>
      <c r="BL321" s="13" t="s">
        <v>445</v>
      </c>
      <c r="BM321" s="164" t="s">
        <v>1580</v>
      </c>
    </row>
    <row r="322" spans="2:65" s="1" customFormat="1" ht="24" customHeight="1">
      <c r="B322" s="152"/>
      <c r="C322" s="153" t="s">
        <v>913</v>
      </c>
      <c r="D322" s="153" t="s">
        <v>184</v>
      </c>
      <c r="E322" s="154" t="s">
        <v>1363</v>
      </c>
      <c r="F322" s="155" t="s">
        <v>1581</v>
      </c>
      <c r="G322" s="156" t="s">
        <v>280</v>
      </c>
      <c r="H322" s="157">
        <v>1692</v>
      </c>
      <c r="I322" s="158"/>
      <c r="J322" s="159">
        <f t="shared" si="80"/>
        <v>0</v>
      </c>
      <c r="K322" s="155" t="s">
        <v>1</v>
      </c>
      <c r="L322" s="28"/>
      <c r="M322" s="160" t="s">
        <v>1</v>
      </c>
      <c r="N322" s="161" t="s">
        <v>40</v>
      </c>
      <c r="O322" s="51"/>
      <c r="P322" s="162">
        <f t="shared" si="81"/>
        <v>0</v>
      </c>
      <c r="Q322" s="162">
        <v>0</v>
      </c>
      <c r="R322" s="162">
        <f t="shared" si="82"/>
        <v>0</v>
      </c>
      <c r="S322" s="162">
        <v>0</v>
      </c>
      <c r="T322" s="163">
        <f t="shared" si="83"/>
        <v>0</v>
      </c>
      <c r="AR322" s="164" t="s">
        <v>445</v>
      </c>
      <c r="AT322" s="164" t="s">
        <v>184</v>
      </c>
      <c r="AU322" s="164" t="s">
        <v>91</v>
      </c>
      <c r="AY322" s="13" t="s">
        <v>182</v>
      </c>
      <c r="BE322" s="165">
        <f t="shared" si="84"/>
        <v>0</v>
      </c>
      <c r="BF322" s="165">
        <f t="shared" si="85"/>
        <v>0</v>
      </c>
      <c r="BG322" s="165">
        <f t="shared" si="86"/>
        <v>0</v>
      </c>
      <c r="BH322" s="165">
        <f t="shared" si="87"/>
        <v>0</v>
      </c>
      <c r="BI322" s="165">
        <f t="shared" si="88"/>
        <v>0</v>
      </c>
      <c r="BJ322" s="13" t="s">
        <v>86</v>
      </c>
      <c r="BK322" s="165">
        <f t="shared" si="89"/>
        <v>0</v>
      </c>
      <c r="BL322" s="13" t="s">
        <v>445</v>
      </c>
      <c r="BM322" s="164" t="s">
        <v>1582</v>
      </c>
    </row>
    <row r="323" spans="2:65" s="1" customFormat="1" ht="24" customHeight="1">
      <c r="B323" s="152"/>
      <c r="C323" s="153" t="s">
        <v>917</v>
      </c>
      <c r="D323" s="153" t="s">
        <v>184</v>
      </c>
      <c r="E323" s="154" t="s">
        <v>1365</v>
      </c>
      <c r="F323" s="155" t="s">
        <v>1583</v>
      </c>
      <c r="G323" s="156" t="s">
        <v>1277</v>
      </c>
      <c r="H323" s="157">
        <v>12</v>
      </c>
      <c r="I323" s="158"/>
      <c r="J323" s="159">
        <f t="shared" si="80"/>
        <v>0</v>
      </c>
      <c r="K323" s="155" t="s">
        <v>1</v>
      </c>
      <c r="L323" s="28"/>
      <c r="M323" s="160" t="s">
        <v>1</v>
      </c>
      <c r="N323" s="161" t="s">
        <v>40</v>
      </c>
      <c r="O323" s="51"/>
      <c r="P323" s="162">
        <f t="shared" si="81"/>
        <v>0</v>
      </c>
      <c r="Q323" s="162">
        <v>0</v>
      </c>
      <c r="R323" s="162">
        <f t="shared" si="82"/>
        <v>0</v>
      </c>
      <c r="S323" s="162">
        <v>0</v>
      </c>
      <c r="T323" s="163">
        <f t="shared" si="83"/>
        <v>0</v>
      </c>
      <c r="AR323" s="164" t="s">
        <v>445</v>
      </c>
      <c r="AT323" s="164" t="s">
        <v>184</v>
      </c>
      <c r="AU323" s="164" t="s">
        <v>91</v>
      </c>
      <c r="AY323" s="13" t="s">
        <v>182</v>
      </c>
      <c r="BE323" s="165">
        <f t="shared" si="84"/>
        <v>0</v>
      </c>
      <c r="BF323" s="165">
        <f t="shared" si="85"/>
        <v>0</v>
      </c>
      <c r="BG323" s="165">
        <f t="shared" si="86"/>
        <v>0</v>
      </c>
      <c r="BH323" s="165">
        <f t="shared" si="87"/>
        <v>0</v>
      </c>
      <c r="BI323" s="165">
        <f t="shared" si="88"/>
        <v>0</v>
      </c>
      <c r="BJ323" s="13" t="s">
        <v>86</v>
      </c>
      <c r="BK323" s="165">
        <f t="shared" si="89"/>
        <v>0</v>
      </c>
      <c r="BL323" s="13" t="s">
        <v>445</v>
      </c>
      <c r="BM323" s="164" t="s">
        <v>1584</v>
      </c>
    </row>
    <row r="324" spans="2:65" s="1" customFormat="1" ht="16.5" customHeight="1">
      <c r="B324" s="152"/>
      <c r="C324" s="153" t="s">
        <v>921</v>
      </c>
      <c r="D324" s="153" t="s">
        <v>184</v>
      </c>
      <c r="E324" s="154" t="s">
        <v>1367</v>
      </c>
      <c r="F324" s="155" t="s">
        <v>1585</v>
      </c>
      <c r="G324" s="156" t="s">
        <v>1277</v>
      </c>
      <c r="H324" s="157">
        <v>24</v>
      </c>
      <c r="I324" s="158"/>
      <c r="J324" s="159">
        <f t="shared" si="80"/>
        <v>0</v>
      </c>
      <c r="K324" s="155" t="s">
        <v>1</v>
      </c>
      <c r="L324" s="28"/>
      <c r="M324" s="160" t="s">
        <v>1</v>
      </c>
      <c r="N324" s="161" t="s">
        <v>40</v>
      </c>
      <c r="O324" s="51"/>
      <c r="P324" s="162">
        <f t="shared" si="81"/>
        <v>0</v>
      </c>
      <c r="Q324" s="162">
        <v>0</v>
      </c>
      <c r="R324" s="162">
        <f t="shared" si="82"/>
        <v>0</v>
      </c>
      <c r="S324" s="162">
        <v>0</v>
      </c>
      <c r="T324" s="163">
        <f t="shared" si="83"/>
        <v>0</v>
      </c>
      <c r="AR324" s="164" t="s">
        <v>445</v>
      </c>
      <c r="AT324" s="164" t="s">
        <v>184</v>
      </c>
      <c r="AU324" s="164" t="s">
        <v>91</v>
      </c>
      <c r="AY324" s="13" t="s">
        <v>182</v>
      </c>
      <c r="BE324" s="165">
        <f t="shared" si="84"/>
        <v>0</v>
      </c>
      <c r="BF324" s="165">
        <f t="shared" si="85"/>
        <v>0</v>
      </c>
      <c r="BG324" s="165">
        <f t="shared" si="86"/>
        <v>0</v>
      </c>
      <c r="BH324" s="165">
        <f t="shared" si="87"/>
        <v>0</v>
      </c>
      <c r="BI324" s="165">
        <f t="shared" si="88"/>
        <v>0</v>
      </c>
      <c r="BJ324" s="13" t="s">
        <v>86</v>
      </c>
      <c r="BK324" s="165">
        <f t="shared" si="89"/>
        <v>0</v>
      </c>
      <c r="BL324" s="13" t="s">
        <v>445</v>
      </c>
      <c r="BM324" s="164" t="s">
        <v>1586</v>
      </c>
    </row>
    <row r="325" spans="2:65" s="11" customFormat="1" ht="20.85" customHeight="1">
      <c r="B325" s="139"/>
      <c r="D325" s="140" t="s">
        <v>73</v>
      </c>
      <c r="E325" s="150" t="s">
        <v>1587</v>
      </c>
      <c r="F325" s="150" t="s">
        <v>1588</v>
      </c>
      <c r="I325" s="142"/>
      <c r="J325" s="151">
        <f>BK325</f>
        <v>0</v>
      </c>
      <c r="L325" s="139"/>
      <c r="M325" s="144"/>
      <c r="N325" s="145"/>
      <c r="O325" s="145"/>
      <c r="P325" s="146">
        <f>SUM(P326:P333)</f>
        <v>0</v>
      </c>
      <c r="Q325" s="145"/>
      <c r="R325" s="146">
        <f>SUM(R326:R333)</f>
        <v>0</v>
      </c>
      <c r="S325" s="145"/>
      <c r="T325" s="147">
        <f>SUM(T326:T333)</f>
        <v>0</v>
      </c>
      <c r="AR325" s="140" t="s">
        <v>91</v>
      </c>
      <c r="AT325" s="148" t="s">
        <v>73</v>
      </c>
      <c r="AU325" s="148" t="s">
        <v>86</v>
      </c>
      <c r="AY325" s="140" t="s">
        <v>182</v>
      </c>
      <c r="BK325" s="149">
        <f>SUM(BK326:BK333)</f>
        <v>0</v>
      </c>
    </row>
    <row r="326" spans="2:65" s="1" customFormat="1" ht="16.5" customHeight="1">
      <c r="B326" s="152"/>
      <c r="C326" s="153">
        <v>181</v>
      </c>
      <c r="D326" s="153" t="s">
        <v>184</v>
      </c>
      <c r="E326" s="154" t="s">
        <v>1373</v>
      </c>
      <c r="F326" s="155" t="s">
        <v>1589</v>
      </c>
      <c r="G326" s="156" t="s">
        <v>1590</v>
      </c>
      <c r="H326" s="157">
        <v>20</v>
      </c>
      <c r="I326" s="158"/>
      <c r="J326" s="159">
        <f t="shared" ref="J326:J333" si="90">ROUND(I326*H326,2)</f>
        <v>0</v>
      </c>
      <c r="K326" s="155" t="s">
        <v>1</v>
      </c>
      <c r="L326" s="28"/>
      <c r="M326" s="160" t="s">
        <v>1</v>
      </c>
      <c r="N326" s="161" t="s">
        <v>40</v>
      </c>
      <c r="O326" s="51"/>
      <c r="P326" s="162">
        <f t="shared" ref="P326:P333" si="91">O326*H326</f>
        <v>0</v>
      </c>
      <c r="Q326" s="162">
        <v>0</v>
      </c>
      <c r="R326" s="162">
        <f t="shared" ref="R326:R333" si="92">Q326*H326</f>
        <v>0</v>
      </c>
      <c r="S326" s="162">
        <v>0</v>
      </c>
      <c r="T326" s="163">
        <f t="shared" ref="T326:T333" si="93">S326*H326</f>
        <v>0</v>
      </c>
      <c r="AR326" s="164" t="s">
        <v>445</v>
      </c>
      <c r="AT326" s="164" t="s">
        <v>184</v>
      </c>
      <c r="AU326" s="164" t="s">
        <v>91</v>
      </c>
      <c r="AY326" s="13" t="s">
        <v>182</v>
      </c>
      <c r="BE326" s="165">
        <f t="shared" ref="BE326:BE333" si="94">IF(N326="základná",J326,0)</f>
        <v>0</v>
      </c>
      <c r="BF326" s="165">
        <f t="shared" ref="BF326:BF333" si="95">IF(N326="znížená",J326,0)</f>
        <v>0</v>
      </c>
      <c r="BG326" s="165">
        <f t="shared" ref="BG326:BG333" si="96">IF(N326="zákl. prenesená",J326,0)</f>
        <v>0</v>
      </c>
      <c r="BH326" s="165">
        <f t="shared" ref="BH326:BH333" si="97">IF(N326="zníž. prenesená",J326,0)</f>
        <v>0</v>
      </c>
      <c r="BI326" s="165">
        <f t="shared" ref="BI326:BI333" si="98">IF(N326="nulová",J326,0)</f>
        <v>0</v>
      </c>
      <c r="BJ326" s="13" t="s">
        <v>86</v>
      </c>
      <c r="BK326" s="165">
        <f t="shared" ref="BK326:BK333" si="99">ROUND(I326*H326,2)</f>
        <v>0</v>
      </c>
      <c r="BL326" s="13" t="s">
        <v>445</v>
      </c>
      <c r="BM326" s="164" t="s">
        <v>1591</v>
      </c>
    </row>
    <row r="327" spans="2:65" s="1" customFormat="1" ht="16.5" customHeight="1">
      <c r="B327" s="152"/>
      <c r="C327" s="153">
        <v>182</v>
      </c>
      <c r="D327" s="153" t="s">
        <v>184</v>
      </c>
      <c r="E327" s="154" t="s">
        <v>1375</v>
      </c>
      <c r="F327" s="155" t="s">
        <v>1592</v>
      </c>
      <c r="G327" s="156" t="s">
        <v>1277</v>
      </c>
      <c r="H327" s="157">
        <v>1</v>
      </c>
      <c r="I327" s="158"/>
      <c r="J327" s="159">
        <f t="shared" si="90"/>
        <v>0</v>
      </c>
      <c r="K327" s="155" t="s">
        <v>1</v>
      </c>
      <c r="L327" s="28"/>
      <c r="M327" s="160" t="s">
        <v>1</v>
      </c>
      <c r="N327" s="161" t="s">
        <v>40</v>
      </c>
      <c r="O327" s="51"/>
      <c r="P327" s="162">
        <f t="shared" si="91"/>
        <v>0</v>
      </c>
      <c r="Q327" s="162">
        <v>0</v>
      </c>
      <c r="R327" s="162">
        <f t="shared" si="92"/>
        <v>0</v>
      </c>
      <c r="S327" s="162">
        <v>0</v>
      </c>
      <c r="T327" s="163">
        <f t="shared" si="93"/>
        <v>0</v>
      </c>
      <c r="AR327" s="164" t="s">
        <v>445</v>
      </c>
      <c r="AT327" s="164" t="s">
        <v>184</v>
      </c>
      <c r="AU327" s="164" t="s">
        <v>91</v>
      </c>
      <c r="AY327" s="13" t="s">
        <v>182</v>
      </c>
      <c r="BE327" s="165">
        <f t="shared" si="94"/>
        <v>0</v>
      </c>
      <c r="BF327" s="165">
        <f t="shared" si="95"/>
        <v>0</v>
      </c>
      <c r="BG327" s="165">
        <f t="shared" si="96"/>
        <v>0</v>
      </c>
      <c r="BH327" s="165">
        <f t="shared" si="97"/>
        <v>0</v>
      </c>
      <c r="BI327" s="165">
        <f t="shared" si="98"/>
        <v>0</v>
      </c>
      <c r="BJ327" s="13" t="s">
        <v>86</v>
      </c>
      <c r="BK327" s="165">
        <f t="shared" si="99"/>
        <v>0</v>
      </c>
      <c r="BL327" s="13" t="s">
        <v>445</v>
      </c>
      <c r="BM327" s="164" t="s">
        <v>1593</v>
      </c>
    </row>
    <row r="328" spans="2:65" s="1" customFormat="1" ht="16.5" customHeight="1">
      <c r="B328" s="152"/>
      <c r="C328" s="153">
        <v>183</v>
      </c>
      <c r="D328" s="153" t="s">
        <v>184</v>
      </c>
      <c r="E328" s="154" t="s">
        <v>1377</v>
      </c>
      <c r="F328" s="155" t="s">
        <v>1594</v>
      </c>
      <c r="G328" s="156" t="s">
        <v>1595</v>
      </c>
      <c r="H328" s="157">
        <v>3.5999999999999997E-2</v>
      </c>
      <c r="I328" s="158"/>
      <c r="J328" s="159">
        <f t="shared" si="90"/>
        <v>0</v>
      </c>
      <c r="K328" s="155" t="s">
        <v>1</v>
      </c>
      <c r="L328" s="28"/>
      <c r="M328" s="160" t="s">
        <v>1</v>
      </c>
      <c r="N328" s="161" t="s">
        <v>40</v>
      </c>
      <c r="O328" s="51"/>
      <c r="P328" s="162">
        <f t="shared" si="91"/>
        <v>0</v>
      </c>
      <c r="Q328" s="162">
        <v>0</v>
      </c>
      <c r="R328" s="162">
        <f t="shared" si="92"/>
        <v>0</v>
      </c>
      <c r="S328" s="162">
        <v>0</v>
      </c>
      <c r="T328" s="163">
        <f t="shared" si="93"/>
        <v>0</v>
      </c>
      <c r="AR328" s="164" t="s">
        <v>445</v>
      </c>
      <c r="AT328" s="164" t="s">
        <v>184</v>
      </c>
      <c r="AU328" s="164" t="s">
        <v>91</v>
      </c>
      <c r="AY328" s="13" t="s">
        <v>182</v>
      </c>
      <c r="BE328" s="165">
        <f t="shared" si="94"/>
        <v>0</v>
      </c>
      <c r="BF328" s="165">
        <f t="shared" si="95"/>
        <v>0</v>
      </c>
      <c r="BG328" s="165">
        <f t="shared" si="96"/>
        <v>0</v>
      </c>
      <c r="BH328" s="165">
        <f t="shared" si="97"/>
        <v>0</v>
      </c>
      <c r="BI328" s="165">
        <f t="shared" si="98"/>
        <v>0</v>
      </c>
      <c r="BJ328" s="13" t="s">
        <v>86</v>
      </c>
      <c r="BK328" s="165">
        <f t="shared" si="99"/>
        <v>0</v>
      </c>
      <c r="BL328" s="13" t="s">
        <v>445</v>
      </c>
      <c r="BM328" s="164" t="s">
        <v>1596</v>
      </c>
    </row>
    <row r="329" spans="2:65" s="1" customFormat="1" ht="16.5" customHeight="1">
      <c r="B329" s="152"/>
      <c r="C329" s="153">
        <v>184</v>
      </c>
      <c r="D329" s="153" t="s">
        <v>184</v>
      </c>
      <c r="E329" s="154" t="s">
        <v>1379</v>
      </c>
      <c r="F329" s="155" t="s">
        <v>1597</v>
      </c>
      <c r="G329" s="156" t="s">
        <v>1595</v>
      </c>
      <c r="H329" s="157">
        <v>7.0000000000000007E-2</v>
      </c>
      <c r="I329" s="158"/>
      <c r="J329" s="159">
        <f t="shared" si="90"/>
        <v>0</v>
      </c>
      <c r="K329" s="155" t="s">
        <v>1</v>
      </c>
      <c r="L329" s="28"/>
      <c r="M329" s="160" t="s">
        <v>1</v>
      </c>
      <c r="N329" s="161" t="s">
        <v>40</v>
      </c>
      <c r="O329" s="51"/>
      <c r="P329" s="162">
        <f t="shared" si="91"/>
        <v>0</v>
      </c>
      <c r="Q329" s="162">
        <v>0</v>
      </c>
      <c r="R329" s="162">
        <f t="shared" si="92"/>
        <v>0</v>
      </c>
      <c r="S329" s="162">
        <v>0</v>
      </c>
      <c r="T329" s="163">
        <f t="shared" si="93"/>
        <v>0</v>
      </c>
      <c r="AR329" s="164" t="s">
        <v>445</v>
      </c>
      <c r="AT329" s="164" t="s">
        <v>184</v>
      </c>
      <c r="AU329" s="164" t="s">
        <v>91</v>
      </c>
      <c r="AY329" s="13" t="s">
        <v>182</v>
      </c>
      <c r="BE329" s="165">
        <f t="shared" si="94"/>
        <v>0</v>
      </c>
      <c r="BF329" s="165">
        <f t="shared" si="95"/>
        <v>0</v>
      </c>
      <c r="BG329" s="165">
        <f t="shared" si="96"/>
        <v>0</v>
      </c>
      <c r="BH329" s="165">
        <f t="shared" si="97"/>
        <v>0</v>
      </c>
      <c r="BI329" s="165">
        <f t="shared" si="98"/>
        <v>0</v>
      </c>
      <c r="BJ329" s="13" t="s">
        <v>86</v>
      </c>
      <c r="BK329" s="165">
        <f t="shared" si="99"/>
        <v>0</v>
      </c>
      <c r="BL329" s="13" t="s">
        <v>445</v>
      </c>
      <c r="BM329" s="164" t="s">
        <v>1598</v>
      </c>
    </row>
    <row r="330" spans="2:65" s="1" customFormat="1" ht="16.5" customHeight="1">
      <c r="B330" s="152"/>
      <c r="C330" s="153">
        <v>185</v>
      </c>
      <c r="D330" s="153" t="s">
        <v>184</v>
      </c>
      <c r="E330" s="154" t="s">
        <v>1381</v>
      </c>
      <c r="F330" s="155" t="s">
        <v>1599</v>
      </c>
      <c r="G330" s="156" t="s">
        <v>1595</v>
      </c>
      <c r="H330" s="157">
        <v>3.5999999999999997E-2</v>
      </c>
      <c r="I330" s="158"/>
      <c r="J330" s="159">
        <f t="shared" si="90"/>
        <v>0</v>
      </c>
      <c r="K330" s="155" t="s">
        <v>1</v>
      </c>
      <c r="L330" s="28"/>
      <c r="M330" s="160" t="s">
        <v>1</v>
      </c>
      <c r="N330" s="161" t="s">
        <v>40</v>
      </c>
      <c r="O330" s="51"/>
      <c r="P330" s="162">
        <f t="shared" si="91"/>
        <v>0</v>
      </c>
      <c r="Q330" s="162">
        <v>0</v>
      </c>
      <c r="R330" s="162">
        <f t="shared" si="92"/>
        <v>0</v>
      </c>
      <c r="S330" s="162">
        <v>0</v>
      </c>
      <c r="T330" s="163">
        <f t="shared" si="93"/>
        <v>0</v>
      </c>
      <c r="AR330" s="164" t="s">
        <v>445</v>
      </c>
      <c r="AT330" s="164" t="s">
        <v>184</v>
      </c>
      <c r="AU330" s="164" t="s">
        <v>91</v>
      </c>
      <c r="AY330" s="13" t="s">
        <v>182</v>
      </c>
      <c r="BE330" s="165">
        <f t="shared" si="94"/>
        <v>0</v>
      </c>
      <c r="BF330" s="165">
        <f t="shared" si="95"/>
        <v>0</v>
      </c>
      <c r="BG330" s="165">
        <f t="shared" si="96"/>
        <v>0</v>
      </c>
      <c r="BH330" s="165">
        <f t="shared" si="97"/>
        <v>0</v>
      </c>
      <c r="BI330" s="165">
        <f t="shared" si="98"/>
        <v>0</v>
      </c>
      <c r="BJ330" s="13" t="s">
        <v>86</v>
      </c>
      <c r="BK330" s="165">
        <f t="shared" si="99"/>
        <v>0</v>
      </c>
      <c r="BL330" s="13" t="s">
        <v>445</v>
      </c>
      <c r="BM330" s="164" t="s">
        <v>1600</v>
      </c>
    </row>
    <row r="331" spans="2:65" s="1" customFormat="1" ht="16.5" customHeight="1">
      <c r="B331" s="152"/>
      <c r="C331" s="153">
        <v>186</v>
      </c>
      <c r="D331" s="153" t="s">
        <v>184</v>
      </c>
      <c r="E331" s="154" t="s">
        <v>1379</v>
      </c>
      <c r="F331" s="155" t="s">
        <v>1597</v>
      </c>
      <c r="G331" s="156" t="s">
        <v>1595</v>
      </c>
      <c r="H331" s="157">
        <v>7.0000000000000007E-2</v>
      </c>
      <c r="I331" s="158"/>
      <c r="J331" s="159">
        <f t="shared" si="90"/>
        <v>0</v>
      </c>
      <c r="K331" s="155" t="s">
        <v>1</v>
      </c>
      <c r="L331" s="28"/>
      <c r="M331" s="160" t="s">
        <v>1</v>
      </c>
      <c r="N331" s="161" t="s">
        <v>40</v>
      </c>
      <c r="O331" s="51"/>
      <c r="P331" s="162">
        <f t="shared" si="91"/>
        <v>0</v>
      </c>
      <c r="Q331" s="162">
        <v>0</v>
      </c>
      <c r="R331" s="162">
        <f t="shared" si="92"/>
        <v>0</v>
      </c>
      <c r="S331" s="162">
        <v>0</v>
      </c>
      <c r="T331" s="163">
        <f t="shared" si="93"/>
        <v>0</v>
      </c>
      <c r="AR331" s="164" t="s">
        <v>445</v>
      </c>
      <c r="AT331" s="164" t="s">
        <v>184</v>
      </c>
      <c r="AU331" s="164" t="s">
        <v>91</v>
      </c>
      <c r="AY331" s="13" t="s">
        <v>182</v>
      </c>
      <c r="BE331" s="165">
        <f t="shared" si="94"/>
        <v>0</v>
      </c>
      <c r="BF331" s="165">
        <f t="shared" si="95"/>
        <v>0</v>
      </c>
      <c r="BG331" s="165">
        <f t="shared" si="96"/>
        <v>0</v>
      </c>
      <c r="BH331" s="165">
        <f t="shared" si="97"/>
        <v>0</v>
      </c>
      <c r="BI331" s="165">
        <f t="shared" si="98"/>
        <v>0</v>
      </c>
      <c r="BJ331" s="13" t="s">
        <v>86</v>
      </c>
      <c r="BK331" s="165">
        <f t="shared" si="99"/>
        <v>0</v>
      </c>
      <c r="BL331" s="13" t="s">
        <v>445</v>
      </c>
      <c r="BM331" s="164" t="s">
        <v>1601</v>
      </c>
    </row>
    <row r="332" spans="2:65" s="1" customFormat="1" ht="16.5" customHeight="1">
      <c r="B332" s="152"/>
      <c r="C332" s="153">
        <v>187</v>
      </c>
      <c r="D332" s="153" t="s">
        <v>184</v>
      </c>
      <c r="E332" s="154" t="s">
        <v>1377</v>
      </c>
      <c r="F332" s="155" t="s">
        <v>1594</v>
      </c>
      <c r="G332" s="156" t="s">
        <v>1595</v>
      </c>
      <c r="H332" s="157">
        <v>3.5999999999999997E-2</v>
      </c>
      <c r="I332" s="158"/>
      <c r="J332" s="159">
        <f t="shared" si="90"/>
        <v>0</v>
      </c>
      <c r="K332" s="155" t="s">
        <v>1</v>
      </c>
      <c r="L332" s="28"/>
      <c r="M332" s="160" t="s">
        <v>1</v>
      </c>
      <c r="N332" s="161" t="s">
        <v>40</v>
      </c>
      <c r="O332" s="51"/>
      <c r="P332" s="162">
        <f t="shared" si="91"/>
        <v>0</v>
      </c>
      <c r="Q332" s="162">
        <v>0</v>
      </c>
      <c r="R332" s="162">
        <f t="shared" si="92"/>
        <v>0</v>
      </c>
      <c r="S332" s="162">
        <v>0</v>
      </c>
      <c r="T332" s="163">
        <f t="shared" si="93"/>
        <v>0</v>
      </c>
      <c r="AR332" s="164" t="s">
        <v>445</v>
      </c>
      <c r="AT332" s="164" t="s">
        <v>184</v>
      </c>
      <c r="AU332" s="164" t="s">
        <v>91</v>
      </c>
      <c r="AY332" s="13" t="s">
        <v>182</v>
      </c>
      <c r="BE332" s="165">
        <f t="shared" si="94"/>
        <v>0</v>
      </c>
      <c r="BF332" s="165">
        <f t="shared" si="95"/>
        <v>0</v>
      </c>
      <c r="BG332" s="165">
        <f t="shared" si="96"/>
        <v>0</v>
      </c>
      <c r="BH332" s="165">
        <f t="shared" si="97"/>
        <v>0</v>
      </c>
      <c r="BI332" s="165">
        <f t="shared" si="98"/>
        <v>0</v>
      </c>
      <c r="BJ332" s="13" t="s">
        <v>86</v>
      </c>
      <c r="BK332" s="165">
        <f t="shared" si="99"/>
        <v>0</v>
      </c>
      <c r="BL332" s="13" t="s">
        <v>445</v>
      </c>
      <c r="BM332" s="164" t="s">
        <v>1602</v>
      </c>
    </row>
    <row r="333" spans="2:65" s="1" customFormat="1" ht="16.5" customHeight="1">
      <c r="B333" s="152"/>
      <c r="C333" s="153">
        <v>188</v>
      </c>
      <c r="D333" s="153" t="s">
        <v>184</v>
      </c>
      <c r="E333" s="154" t="s">
        <v>1383</v>
      </c>
      <c r="F333" s="155" t="s">
        <v>1603</v>
      </c>
      <c r="G333" s="156" t="s">
        <v>1595</v>
      </c>
      <c r="H333" s="157">
        <v>7.0000000000000007E-2</v>
      </c>
      <c r="I333" s="158"/>
      <c r="J333" s="159">
        <f t="shared" si="90"/>
        <v>0</v>
      </c>
      <c r="K333" s="155" t="s">
        <v>1</v>
      </c>
      <c r="L333" s="28"/>
      <c r="M333" s="160" t="s">
        <v>1</v>
      </c>
      <c r="N333" s="161" t="s">
        <v>40</v>
      </c>
      <c r="O333" s="51"/>
      <c r="P333" s="162">
        <f t="shared" si="91"/>
        <v>0</v>
      </c>
      <c r="Q333" s="162">
        <v>0</v>
      </c>
      <c r="R333" s="162">
        <f t="shared" si="92"/>
        <v>0</v>
      </c>
      <c r="S333" s="162">
        <v>0</v>
      </c>
      <c r="T333" s="163">
        <f t="shared" si="93"/>
        <v>0</v>
      </c>
      <c r="AR333" s="164" t="s">
        <v>445</v>
      </c>
      <c r="AT333" s="164" t="s">
        <v>184</v>
      </c>
      <c r="AU333" s="164" t="s">
        <v>91</v>
      </c>
      <c r="AY333" s="13" t="s">
        <v>182</v>
      </c>
      <c r="BE333" s="165">
        <f t="shared" si="94"/>
        <v>0</v>
      </c>
      <c r="BF333" s="165">
        <f t="shared" si="95"/>
        <v>0</v>
      </c>
      <c r="BG333" s="165">
        <f t="shared" si="96"/>
        <v>0</v>
      </c>
      <c r="BH333" s="165">
        <f t="shared" si="97"/>
        <v>0</v>
      </c>
      <c r="BI333" s="165">
        <f t="shared" si="98"/>
        <v>0</v>
      </c>
      <c r="BJ333" s="13" t="s">
        <v>86</v>
      </c>
      <c r="BK333" s="165">
        <f t="shared" si="99"/>
        <v>0</v>
      </c>
      <c r="BL333" s="13" t="s">
        <v>445</v>
      </c>
      <c r="BM333" s="164" t="s">
        <v>1604</v>
      </c>
    </row>
    <row r="334" spans="2:65" s="11" customFormat="1" ht="22.95" customHeight="1">
      <c r="B334" s="139"/>
      <c r="D334" s="140" t="s">
        <v>73</v>
      </c>
      <c r="E334" s="150" t="s">
        <v>1605</v>
      </c>
      <c r="F334" s="150" t="s">
        <v>1606</v>
      </c>
      <c r="I334" s="142"/>
      <c r="J334" s="151">
        <f>BK334</f>
        <v>0</v>
      </c>
      <c r="L334" s="139"/>
      <c r="M334" s="144"/>
      <c r="N334" s="145"/>
      <c r="O334" s="145"/>
      <c r="P334" s="146">
        <f>SUM(P335:P344)</f>
        <v>0</v>
      </c>
      <c r="Q334" s="145"/>
      <c r="R334" s="146">
        <f>SUM(R335:R344)</f>
        <v>0</v>
      </c>
      <c r="S334" s="145"/>
      <c r="T334" s="147">
        <f>SUM(T335:T344)</f>
        <v>0</v>
      </c>
      <c r="AR334" s="140" t="s">
        <v>91</v>
      </c>
      <c r="AT334" s="148" t="s">
        <v>73</v>
      </c>
      <c r="AU334" s="148" t="s">
        <v>81</v>
      </c>
      <c r="AY334" s="140" t="s">
        <v>182</v>
      </c>
      <c r="BK334" s="149">
        <f>SUM(BK335:BK344)</f>
        <v>0</v>
      </c>
    </row>
    <row r="335" spans="2:65" s="1" customFormat="1" ht="24" customHeight="1">
      <c r="B335" s="152"/>
      <c r="C335" s="153">
        <v>189</v>
      </c>
      <c r="D335" s="153" t="s">
        <v>184</v>
      </c>
      <c r="E335" s="154" t="s">
        <v>1607</v>
      </c>
      <c r="F335" s="155" t="s">
        <v>1608</v>
      </c>
      <c r="G335" s="156" t="s">
        <v>280</v>
      </c>
      <c r="H335" s="157">
        <v>75</v>
      </c>
      <c r="I335" s="158"/>
      <c r="J335" s="159">
        <f t="shared" ref="J335:J344" si="100">ROUND(I335*H335,2)</f>
        <v>0</v>
      </c>
      <c r="K335" s="155" t="s">
        <v>1</v>
      </c>
      <c r="L335" s="28"/>
      <c r="M335" s="160" t="s">
        <v>1</v>
      </c>
      <c r="N335" s="161" t="s">
        <v>40</v>
      </c>
      <c r="O335" s="51"/>
      <c r="P335" s="162">
        <f t="shared" ref="P335:P344" si="101">O335*H335</f>
        <v>0</v>
      </c>
      <c r="Q335" s="162">
        <v>0</v>
      </c>
      <c r="R335" s="162">
        <f t="shared" ref="R335:R344" si="102">Q335*H335</f>
        <v>0</v>
      </c>
      <c r="S335" s="162">
        <v>0</v>
      </c>
      <c r="T335" s="163">
        <f t="shared" ref="T335:T344" si="103">S335*H335</f>
        <v>0</v>
      </c>
      <c r="AR335" s="164" t="s">
        <v>445</v>
      </c>
      <c r="AT335" s="164" t="s">
        <v>184</v>
      </c>
      <c r="AU335" s="164" t="s">
        <v>86</v>
      </c>
      <c r="AY335" s="13" t="s">
        <v>182</v>
      </c>
      <c r="BE335" s="165">
        <f t="shared" ref="BE335:BE344" si="104">IF(N335="základná",J335,0)</f>
        <v>0</v>
      </c>
      <c r="BF335" s="165">
        <f t="shared" ref="BF335:BF344" si="105">IF(N335="znížená",J335,0)</f>
        <v>0</v>
      </c>
      <c r="BG335" s="165">
        <f t="shared" ref="BG335:BG344" si="106">IF(N335="zákl. prenesená",J335,0)</f>
        <v>0</v>
      </c>
      <c r="BH335" s="165">
        <f t="shared" ref="BH335:BH344" si="107">IF(N335="zníž. prenesená",J335,0)</f>
        <v>0</v>
      </c>
      <c r="BI335" s="165">
        <f t="shared" ref="BI335:BI344" si="108">IF(N335="nulová",J335,0)</f>
        <v>0</v>
      </c>
      <c r="BJ335" s="13" t="s">
        <v>86</v>
      </c>
      <c r="BK335" s="165">
        <f t="shared" ref="BK335:BK344" si="109">ROUND(I335*H335,2)</f>
        <v>0</v>
      </c>
      <c r="BL335" s="13" t="s">
        <v>445</v>
      </c>
      <c r="BM335" s="164" t="s">
        <v>1609</v>
      </c>
    </row>
    <row r="336" spans="2:65" s="1" customFormat="1" ht="24" customHeight="1">
      <c r="B336" s="152"/>
      <c r="C336" s="153">
        <v>190</v>
      </c>
      <c r="D336" s="153" t="s">
        <v>184</v>
      </c>
      <c r="E336" s="154" t="s">
        <v>1610</v>
      </c>
      <c r="F336" s="155" t="s">
        <v>1611</v>
      </c>
      <c r="G336" s="156" t="s">
        <v>280</v>
      </c>
      <c r="H336" s="157">
        <v>75</v>
      </c>
      <c r="I336" s="158"/>
      <c r="J336" s="159">
        <f t="shared" si="100"/>
        <v>0</v>
      </c>
      <c r="K336" s="155" t="s">
        <v>1</v>
      </c>
      <c r="L336" s="28"/>
      <c r="M336" s="160" t="s">
        <v>1</v>
      </c>
      <c r="N336" s="161" t="s">
        <v>40</v>
      </c>
      <c r="O336" s="51"/>
      <c r="P336" s="162">
        <f t="shared" si="101"/>
        <v>0</v>
      </c>
      <c r="Q336" s="162">
        <v>0</v>
      </c>
      <c r="R336" s="162">
        <f t="shared" si="102"/>
        <v>0</v>
      </c>
      <c r="S336" s="162">
        <v>0</v>
      </c>
      <c r="T336" s="163">
        <f t="shared" si="103"/>
        <v>0</v>
      </c>
      <c r="AR336" s="164" t="s">
        <v>445</v>
      </c>
      <c r="AT336" s="164" t="s">
        <v>184</v>
      </c>
      <c r="AU336" s="164" t="s">
        <v>86</v>
      </c>
      <c r="AY336" s="13" t="s">
        <v>182</v>
      </c>
      <c r="BE336" s="165">
        <f t="shared" si="104"/>
        <v>0</v>
      </c>
      <c r="BF336" s="165">
        <f t="shared" si="105"/>
        <v>0</v>
      </c>
      <c r="BG336" s="165">
        <f t="shared" si="106"/>
        <v>0</v>
      </c>
      <c r="BH336" s="165">
        <f t="shared" si="107"/>
        <v>0</v>
      </c>
      <c r="BI336" s="165">
        <f t="shared" si="108"/>
        <v>0</v>
      </c>
      <c r="BJ336" s="13" t="s">
        <v>86</v>
      </c>
      <c r="BK336" s="165">
        <f t="shared" si="109"/>
        <v>0</v>
      </c>
      <c r="BL336" s="13" t="s">
        <v>445</v>
      </c>
      <c r="BM336" s="164" t="s">
        <v>1612</v>
      </c>
    </row>
    <row r="337" spans="2:65" s="1" customFormat="1" ht="24" customHeight="1">
      <c r="B337" s="152"/>
      <c r="C337" s="153">
        <v>191</v>
      </c>
      <c r="D337" s="153" t="s">
        <v>184</v>
      </c>
      <c r="E337" s="154" t="s">
        <v>1613</v>
      </c>
      <c r="F337" s="155" t="s">
        <v>1614</v>
      </c>
      <c r="G337" s="156" t="s">
        <v>280</v>
      </c>
      <c r="H337" s="157">
        <v>75</v>
      </c>
      <c r="I337" s="158"/>
      <c r="J337" s="159">
        <f t="shared" si="100"/>
        <v>0</v>
      </c>
      <c r="K337" s="155" t="s">
        <v>1</v>
      </c>
      <c r="L337" s="28"/>
      <c r="M337" s="160" t="s">
        <v>1</v>
      </c>
      <c r="N337" s="161" t="s">
        <v>40</v>
      </c>
      <c r="O337" s="51"/>
      <c r="P337" s="162">
        <f t="shared" si="101"/>
        <v>0</v>
      </c>
      <c r="Q337" s="162">
        <v>0</v>
      </c>
      <c r="R337" s="162">
        <f t="shared" si="102"/>
        <v>0</v>
      </c>
      <c r="S337" s="162">
        <v>0</v>
      </c>
      <c r="T337" s="163">
        <f t="shared" si="103"/>
        <v>0</v>
      </c>
      <c r="AR337" s="164" t="s">
        <v>445</v>
      </c>
      <c r="AT337" s="164" t="s">
        <v>184</v>
      </c>
      <c r="AU337" s="164" t="s">
        <v>86</v>
      </c>
      <c r="AY337" s="13" t="s">
        <v>182</v>
      </c>
      <c r="BE337" s="165">
        <f t="shared" si="104"/>
        <v>0</v>
      </c>
      <c r="BF337" s="165">
        <f t="shared" si="105"/>
        <v>0</v>
      </c>
      <c r="BG337" s="165">
        <f t="shared" si="106"/>
        <v>0</v>
      </c>
      <c r="BH337" s="165">
        <f t="shared" si="107"/>
        <v>0</v>
      </c>
      <c r="BI337" s="165">
        <f t="shared" si="108"/>
        <v>0</v>
      </c>
      <c r="BJ337" s="13" t="s">
        <v>86</v>
      </c>
      <c r="BK337" s="165">
        <f t="shared" si="109"/>
        <v>0</v>
      </c>
      <c r="BL337" s="13" t="s">
        <v>445</v>
      </c>
      <c r="BM337" s="164" t="s">
        <v>1615</v>
      </c>
    </row>
    <row r="338" spans="2:65" s="1" customFormat="1" ht="24" customHeight="1">
      <c r="B338" s="152"/>
      <c r="C338" s="153">
        <v>192</v>
      </c>
      <c r="D338" s="153" t="s">
        <v>184</v>
      </c>
      <c r="E338" s="154" t="s">
        <v>1616</v>
      </c>
      <c r="F338" s="155" t="s">
        <v>1617</v>
      </c>
      <c r="G338" s="156" t="s">
        <v>1618</v>
      </c>
      <c r="H338" s="157">
        <v>35</v>
      </c>
      <c r="I338" s="158"/>
      <c r="J338" s="159">
        <f t="shared" si="100"/>
        <v>0</v>
      </c>
      <c r="K338" s="155" t="s">
        <v>1</v>
      </c>
      <c r="L338" s="28"/>
      <c r="M338" s="160" t="s">
        <v>1</v>
      </c>
      <c r="N338" s="161" t="s">
        <v>40</v>
      </c>
      <c r="O338" s="51"/>
      <c r="P338" s="162">
        <f t="shared" si="101"/>
        <v>0</v>
      </c>
      <c r="Q338" s="162">
        <v>0</v>
      </c>
      <c r="R338" s="162">
        <f t="shared" si="102"/>
        <v>0</v>
      </c>
      <c r="S338" s="162">
        <v>0</v>
      </c>
      <c r="T338" s="163">
        <f t="shared" si="103"/>
        <v>0</v>
      </c>
      <c r="AR338" s="164" t="s">
        <v>445</v>
      </c>
      <c r="AT338" s="164" t="s">
        <v>184</v>
      </c>
      <c r="AU338" s="164" t="s">
        <v>86</v>
      </c>
      <c r="AY338" s="13" t="s">
        <v>182</v>
      </c>
      <c r="BE338" s="165">
        <f t="shared" si="104"/>
        <v>0</v>
      </c>
      <c r="BF338" s="165">
        <f t="shared" si="105"/>
        <v>0</v>
      </c>
      <c r="BG338" s="165">
        <f t="shared" si="106"/>
        <v>0</v>
      </c>
      <c r="BH338" s="165">
        <f t="shared" si="107"/>
        <v>0</v>
      </c>
      <c r="BI338" s="165">
        <f t="shared" si="108"/>
        <v>0</v>
      </c>
      <c r="BJ338" s="13" t="s">
        <v>86</v>
      </c>
      <c r="BK338" s="165">
        <f t="shared" si="109"/>
        <v>0</v>
      </c>
      <c r="BL338" s="13" t="s">
        <v>445</v>
      </c>
      <c r="BM338" s="164" t="s">
        <v>1619</v>
      </c>
    </row>
    <row r="339" spans="2:65" s="1" customFormat="1" ht="24" customHeight="1">
      <c r="B339" s="152"/>
      <c r="C339" s="153">
        <v>193</v>
      </c>
      <c r="D339" s="153" t="s">
        <v>184</v>
      </c>
      <c r="E339" s="154" t="s">
        <v>1620</v>
      </c>
      <c r="F339" s="155" t="s">
        <v>1621</v>
      </c>
      <c r="G339" s="156" t="s">
        <v>1618</v>
      </c>
      <c r="H339" s="157">
        <v>35</v>
      </c>
      <c r="I339" s="158"/>
      <c r="J339" s="159">
        <f t="shared" si="100"/>
        <v>0</v>
      </c>
      <c r="K339" s="155" t="s">
        <v>1</v>
      </c>
      <c r="L339" s="28"/>
      <c r="M339" s="160" t="s">
        <v>1</v>
      </c>
      <c r="N339" s="161" t="s">
        <v>40</v>
      </c>
      <c r="O339" s="51"/>
      <c r="P339" s="162">
        <f t="shared" si="101"/>
        <v>0</v>
      </c>
      <c r="Q339" s="162">
        <v>0</v>
      </c>
      <c r="R339" s="162">
        <f t="shared" si="102"/>
        <v>0</v>
      </c>
      <c r="S339" s="162">
        <v>0</v>
      </c>
      <c r="T339" s="163">
        <f t="shared" si="103"/>
        <v>0</v>
      </c>
      <c r="AR339" s="164" t="s">
        <v>445</v>
      </c>
      <c r="AT339" s="164" t="s">
        <v>184</v>
      </c>
      <c r="AU339" s="164" t="s">
        <v>86</v>
      </c>
      <c r="AY339" s="13" t="s">
        <v>182</v>
      </c>
      <c r="BE339" s="165">
        <f t="shared" si="104"/>
        <v>0</v>
      </c>
      <c r="BF339" s="165">
        <f t="shared" si="105"/>
        <v>0</v>
      </c>
      <c r="BG339" s="165">
        <f t="shared" si="106"/>
        <v>0</v>
      </c>
      <c r="BH339" s="165">
        <f t="shared" si="107"/>
        <v>0</v>
      </c>
      <c r="BI339" s="165">
        <f t="shared" si="108"/>
        <v>0</v>
      </c>
      <c r="BJ339" s="13" t="s">
        <v>86</v>
      </c>
      <c r="BK339" s="165">
        <f t="shared" si="109"/>
        <v>0</v>
      </c>
      <c r="BL339" s="13" t="s">
        <v>445</v>
      </c>
      <c r="BM339" s="164" t="s">
        <v>1622</v>
      </c>
    </row>
    <row r="340" spans="2:65" s="1" customFormat="1" ht="24" customHeight="1">
      <c r="B340" s="152"/>
      <c r="C340" s="153">
        <v>194</v>
      </c>
      <c r="D340" s="153" t="s">
        <v>184</v>
      </c>
      <c r="E340" s="154" t="s">
        <v>1623</v>
      </c>
      <c r="F340" s="155" t="s">
        <v>1624</v>
      </c>
      <c r="G340" s="156" t="s">
        <v>280</v>
      </c>
      <c r="H340" s="157">
        <v>75</v>
      </c>
      <c r="I340" s="158"/>
      <c r="J340" s="159">
        <f t="shared" si="100"/>
        <v>0</v>
      </c>
      <c r="K340" s="155" t="s">
        <v>1</v>
      </c>
      <c r="L340" s="28"/>
      <c r="M340" s="160" t="s">
        <v>1</v>
      </c>
      <c r="N340" s="161" t="s">
        <v>40</v>
      </c>
      <c r="O340" s="51"/>
      <c r="P340" s="162">
        <f t="shared" si="101"/>
        <v>0</v>
      </c>
      <c r="Q340" s="162">
        <v>0</v>
      </c>
      <c r="R340" s="162">
        <f t="shared" si="102"/>
        <v>0</v>
      </c>
      <c r="S340" s="162">
        <v>0</v>
      </c>
      <c r="T340" s="163">
        <f t="shared" si="103"/>
        <v>0</v>
      </c>
      <c r="AR340" s="164" t="s">
        <v>445</v>
      </c>
      <c r="AT340" s="164" t="s">
        <v>184</v>
      </c>
      <c r="AU340" s="164" t="s">
        <v>86</v>
      </c>
      <c r="AY340" s="13" t="s">
        <v>182</v>
      </c>
      <c r="BE340" s="165">
        <f t="shared" si="104"/>
        <v>0</v>
      </c>
      <c r="BF340" s="165">
        <f t="shared" si="105"/>
        <v>0</v>
      </c>
      <c r="BG340" s="165">
        <f t="shared" si="106"/>
        <v>0</v>
      </c>
      <c r="BH340" s="165">
        <f t="shared" si="107"/>
        <v>0</v>
      </c>
      <c r="BI340" s="165">
        <f t="shared" si="108"/>
        <v>0</v>
      </c>
      <c r="BJ340" s="13" t="s">
        <v>86</v>
      </c>
      <c r="BK340" s="165">
        <f t="shared" si="109"/>
        <v>0</v>
      </c>
      <c r="BL340" s="13" t="s">
        <v>445</v>
      </c>
      <c r="BM340" s="164" t="s">
        <v>1625</v>
      </c>
    </row>
    <row r="341" spans="2:65" s="1" customFormat="1" ht="16.5" customHeight="1">
      <c r="B341" s="152"/>
      <c r="C341" s="153">
        <v>195</v>
      </c>
      <c r="D341" s="153" t="s">
        <v>184</v>
      </c>
      <c r="E341" s="154" t="s">
        <v>86</v>
      </c>
      <c r="F341" s="155" t="s">
        <v>1626</v>
      </c>
      <c r="G341" s="156" t="s">
        <v>1277</v>
      </c>
      <c r="H341" s="157">
        <v>1</v>
      </c>
      <c r="I341" s="158"/>
      <c r="J341" s="159">
        <f t="shared" si="100"/>
        <v>0</v>
      </c>
      <c r="K341" s="155" t="s">
        <v>1</v>
      </c>
      <c r="L341" s="28"/>
      <c r="M341" s="160" t="s">
        <v>1</v>
      </c>
      <c r="N341" s="161" t="s">
        <v>40</v>
      </c>
      <c r="O341" s="51"/>
      <c r="P341" s="162">
        <f t="shared" si="101"/>
        <v>0</v>
      </c>
      <c r="Q341" s="162">
        <v>0</v>
      </c>
      <c r="R341" s="162">
        <f t="shared" si="102"/>
        <v>0</v>
      </c>
      <c r="S341" s="162">
        <v>0</v>
      </c>
      <c r="T341" s="163">
        <f t="shared" si="103"/>
        <v>0</v>
      </c>
      <c r="AR341" s="164" t="s">
        <v>445</v>
      </c>
      <c r="AT341" s="164" t="s">
        <v>184</v>
      </c>
      <c r="AU341" s="164" t="s">
        <v>86</v>
      </c>
      <c r="AY341" s="13" t="s">
        <v>182</v>
      </c>
      <c r="BE341" s="165">
        <f t="shared" si="104"/>
        <v>0</v>
      </c>
      <c r="BF341" s="165">
        <f t="shared" si="105"/>
        <v>0</v>
      </c>
      <c r="BG341" s="165">
        <f t="shared" si="106"/>
        <v>0</v>
      </c>
      <c r="BH341" s="165">
        <f t="shared" si="107"/>
        <v>0</v>
      </c>
      <c r="BI341" s="165">
        <f t="shared" si="108"/>
        <v>0</v>
      </c>
      <c r="BJ341" s="13" t="s">
        <v>86</v>
      </c>
      <c r="BK341" s="165">
        <f t="shared" si="109"/>
        <v>0</v>
      </c>
      <c r="BL341" s="13" t="s">
        <v>445</v>
      </c>
      <c r="BM341" s="164" t="s">
        <v>1627</v>
      </c>
    </row>
    <row r="342" spans="2:65" s="1" customFormat="1" ht="16.5" customHeight="1">
      <c r="B342" s="152"/>
      <c r="C342" s="153">
        <v>196</v>
      </c>
      <c r="D342" s="153" t="s">
        <v>184</v>
      </c>
      <c r="E342" s="154" t="s">
        <v>1628</v>
      </c>
      <c r="F342" s="155" t="s">
        <v>1629</v>
      </c>
      <c r="G342" s="156" t="s">
        <v>1590</v>
      </c>
      <c r="H342" s="157">
        <v>24</v>
      </c>
      <c r="I342" s="158"/>
      <c r="J342" s="159">
        <f t="shared" si="100"/>
        <v>0</v>
      </c>
      <c r="K342" s="155" t="s">
        <v>1</v>
      </c>
      <c r="L342" s="28"/>
      <c r="M342" s="160" t="s">
        <v>1</v>
      </c>
      <c r="N342" s="161" t="s">
        <v>40</v>
      </c>
      <c r="O342" s="51"/>
      <c r="P342" s="162">
        <f t="shared" si="101"/>
        <v>0</v>
      </c>
      <c r="Q342" s="162">
        <v>0</v>
      </c>
      <c r="R342" s="162">
        <f t="shared" si="102"/>
        <v>0</v>
      </c>
      <c r="S342" s="162">
        <v>0</v>
      </c>
      <c r="T342" s="163">
        <f t="shared" si="103"/>
        <v>0</v>
      </c>
      <c r="AR342" s="164" t="s">
        <v>445</v>
      </c>
      <c r="AT342" s="164" t="s">
        <v>184</v>
      </c>
      <c r="AU342" s="164" t="s">
        <v>86</v>
      </c>
      <c r="AY342" s="13" t="s">
        <v>182</v>
      </c>
      <c r="BE342" s="165">
        <f t="shared" si="104"/>
        <v>0</v>
      </c>
      <c r="BF342" s="165">
        <f t="shared" si="105"/>
        <v>0</v>
      </c>
      <c r="BG342" s="165">
        <f t="shared" si="106"/>
        <v>0</v>
      </c>
      <c r="BH342" s="165">
        <f t="shared" si="107"/>
        <v>0</v>
      </c>
      <c r="BI342" s="165">
        <f t="shared" si="108"/>
        <v>0</v>
      </c>
      <c r="BJ342" s="13" t="s">
        <v>86</v>
      </c>
      <c r="BK342" s="165">
        <f t="shared" si="109"/>
        <v>0</v>
      </c>
      <c r="BL342" s="13" t="s">
        <v>445</v>
      </c>
      <c r="BM342" s="164" t="s">
        <v>1630</v>
      </c>
    </row>
    <row r="343" spans="2:65" s="1" customFormat="1" ht="16.5" customHeight="1">
      <c r="B343" s="152"/>
      <c r="C343" s="153">
        <v>197</v>
      </c>
      <c r="D343" s="153" t="s">
        <v>184</v>
      </c>
      <c r="E343" s="154" t="s">
        <v>1631</v>
      </c>
      <c r="F343" s="155" t="s">
        <v>1632</v>
      </c>
      <c r="G343" s="156" t="s">
        <v>1277</v>
      </c>
      <c r="H343" s="157">
        <v>1</v>
      </c>
      <c r="I343" s="158"/>
      <c r="J343" s="159">
        <f t="shared" si="100"/>
        <v>0</v>
      </c>
      <c r="K343" s="155" t="s">
        <v>1</v>
      </c>
      <c r="L343" s="28"/>
      <c r="M343" s="160" t="s">
        <v>1</v>
      </c>
      <c r="N343" s="161" t="s">
        <v>40</v>
      </c>
      <c r="O343" s="51"/>
      <c r="P343" s="162">
        <f t="shared" si="101"/>
        <v>0</v>
      </c>
      <c r="Q343" s="162">
        <v>0</v>
      </c>
      <c r="R343" s="162">
        <f t="shared" si="102"/>
        <v>0</v>
      </c>
      <c r="S343" s="162">
        <v>0</v>
      </c>
      <c r="T343" s="163">
        <f t="shared" si="103"/>
        <v>0</v>
      </c>
      <c r="AR343" s="164" t="s">
        <v>445</v>
      </c>
      <c r="AT343" s="164" t="s">
        <v>184</v>
      </c>
      <c r="AU343" s="164" t="s">
        <v>86</v>
      </c>
      <c r="AY343" s="13" t="s">
        <v>182</v>
      </c>
      <c r="BE343" s="165">
        <f t="shared" si="104"/>
        <v>0</v>
      </c>
      <c r="BF343" s="165">
        <f t="shared" si="105"/>
        <v>0</v>
      </c>
      <c r="BG343" s="165">
        <f t="shared" si="106"/>
        <v>0</v>
      </c>
      <c r="BH343" s="165">
        <f t="shared" si="107"/>
        <v>0</v>
      </c>
      <c r="BI343" s="165">
        <f t="shared" si="108"/>
        <v>0</v>
      </c>
      <c r="BJ343" s="13" t="s">
        <v>86</v>
      </c>
      <c r="BK343" s="165">
        <f t="shared" si="109"/>
        <v>0</v>
      </c>
      <c r="BL343" s="13" t="s">
        <v>445</v>
      </c>
      <c r="BM343" s="164" t="s">
        <v>1633</v>
      </c>
    </row>
    <row r="344" spans="2:65" s="1" customFormat="1" ht="16.5" customHeight="1">
      <c r="B344" s="152"/>
      <c r="C344" s="153">
        <v>198</v>
      </c>
      <c r="D344" s="153" t="s">
        <v>184</v>
      </c>
      <c r="E344" s="154" t="s">
        <v>1634</v>
      </c>
      <c r="F344" s="155" t="s">
        <v>1635</v>
      </c>
      <c r="G344" s="156" t="s">
        <v>1590</v>
      </c>
      <c r="H344" s="157">
        <v>32</v>
      </c>
      <c r="I344" s="158"/>
      <c r="J344" s="159">
        <f t="shared" si="100"/>
        <v>0</v>
      </c>
      <c r="K344" s="155" t="s">
        <v>1</v>
      </c>
      <c r="L344" s="28"/>
      <c r="M344" s="176" t="s">
        <v>1</v>
      </c>
      <c r="N344" s="177" t="s">
        <v>40</v>
      </c>
      <c r="O344" s="178"/>
      <c r="P344" s="179">
        <f t="shared" si="101"/>
        <v>0</v>
      </c>
      <c r="Q344" s="179">
        <v>0</v>
      </c>
      <c r="R344" s="179">
        <f t="shared" si="102"/>
        <v>0</v>
      </c>
      <c r="S344" s="179">
        <v>0</v>
      </c>
      <c r="T344" s="180">
        <f t="shared" si="103"/>
        <v>0</v>
      </c>
      <c r="AR344" s="164" t="s">
        <v>445</v>
      </c>
      <c r="AT344" s="164" t="s">
        <v>184</v>
      </c>
      <c r="AU344" s="164" t="s">
        <v>86</v>
      </c>
      <c r="AY344" s="13" t="s">
        <v>182</v>
      </c>
      <c r="BE344" s="165">
        <f t="shared" si="104"/>
        <v>0</v>
      </c>
      <c r="BF344" s="165">
        <f t="shared" si="105"/>
        <v>0</v>
      </c>
      <c r="BG344" s="165">
        <f t="shared" si="106"/>
        <v>0</v>
      </c>
      <c r="BH344" s="165">
        <f t="shared" si="107"/>
        <v>0</v>
      </c>
      <c r="BI344" s="165">
        <f t="shared" si="108"/>
        <v>0</v>
      </c>
      <c r="BJ344" s="13" t="s">
        <v>86</v>
      </c>
      <c r="BK344" s="165">
        <f t="shared" si="109"/>
        <v>0</v>
      </c>
      <c r="BL344" s="13" t="s">
        <v>445</v>
      </c>
      <c r="BM344" s="164" t="s">
        <v>1636</v>
      </c>
    </row>
    <row r="345" spans="2:65" s="1" customFormat="1" ht="7.05" customHeight="1">
      <c r="B345" s="40"/>
      <c r="C345" s="41"/>
      <c r="D345" s="41"/>
      <c r="E345" s="41"/>
      <c r="F345" s="41"/>
      <c r="G345" s="41"/>
      <c r="H345" s="41"/>
      <c r="I345" s="113"/>
      <c r="J345" s="41"/>
      <c r="K345" s="41"/>
      <c r="L345" s="28"/>
    </row>
  </sheetData>
  <autoFilter ref="C134:K344" xr:uid="{00000000-0009-0000-0000-000002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0"/>
  <sheetViews>
    <sheetView showGridLines="0" topLeftCell="A127" workbookViewId="0">
      <selection activeCell="G154" sqref="G154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98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50" t="s">
        <v>135</v>
      </c>
      <c r="F9" s="213"/>
      <c r="G9" s="213"/>
      <c r="H9" s="213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2" t="s">
        <v>137</v>
      </c>
      <c r="F11" s="253"/>
      <c r="G11" s="253"/>
      <c r="H11" s="253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3" t="s">
        <v>1637</v>
      </c>
      <c r="F13" s="253"/>
      <c r="G13" s="253"/>
      <c r="H13" s="25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44322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4" t="str">
        <f>'Rekapitulácia stavby'!E14</f>
        <v>Vyplň údaj</v>
      </c>
      <c r="F22" s="226"/>
      <c r="G22" s="226"/>
      <c r="H22" s="226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0" t="s">
        <v>1</v>
      </c>
      <c r="F31" s="230"/>
      <c r="G31" s="230"/>
      <c r="H31" s="230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ROUND(J130,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ROUND((SUM(BE130:BE149)),  2)</f>
        <v>0</v>
      </c>
      <c r="I37" s="101">
        <v>0.2</v>
      </c>
      <c r="J37" s="100">
        <f>ROUND(((SUM(BE130:BE149))*I37),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ROUND((SUM(BF130:BF149)),  2)</f>
        <v>0</v>
      </c>
      <c r="I38" s="101">
        <v>0.2</v>
      </c>
      <c r="J38" s="100">
        <f>ROUND(((SUM(BF130:BF149))*I38),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ROUND((SUM(BG130:BG149)),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ROUND((SUM(BH130:BH149)),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ROUND((SUM(BI130:BI149)),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50" t="s">
        <v>135</v>
      </c>
      <c r="F87" s="213"/>
      <c r="G87" s="213"/>
      <c r="H87" s="213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2" t="s">
        <v>137</v>
      </c>
      <c r="F89" s="253"/>
      <c r="G89" s="253"/>
      <c r="H89" s="253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3" t="str">
        <f>E13</f>
        <v>01.04 - VZT</v>
      </c>
      <c r="F91" s="253"/>
      <c r="G91" s="253"/>
      <c r="H91" s="253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44322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J130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J131</f>
        <v>0</v>
      </c>
      <c r="L101" s="119"/>
    </row>
    <row r="102" spans="2:47" s="9" customFormat="1" ht="19.95" customHeight="1">
      <c r="B102" s="124"/>
      <c r="D102" s="125" t="s">
        <v>147</v>
      </c>
      <c r="E102" s="126"/>
      <c r="F102" s="126"/>
      <c r="G102" s="126"/>
      <c r="H102" s="126"/>
      <c r="I102" s="127"/>
      <c r="J102" s="128">
        <f>J132</f>
        <v>0</v>
      </c>
      <c r="L102" s="124"/>
    </row>
    <row r="103" spans="2:47" s="9" customFormat="1" ht="19.95" customHeight="1">
      <c r="B103" s="124"/>
      <c r="D103" s="125" t="s">
        <v>151</v>
      </c>
      <c r="E103" s="126"/>
      <c r="F103" s="126"/>
      <c r="G103" s="126"/>
      <c r="H103" s="126"/>
      <c r="I103" s="127"/>
      <c r="J103" s="128">
        <f>J134</f>
        <v>0</v>
      </c>
      <c r="L103" s="124"/>
    </row>
    <row r="104" spans="2:47" s="9" customFormat="1" ht="19.95" customHeight="1">
      <c r="B104" s="124"/>
      <c r="D104" s="125" t="s">
        <v>152</v>
      </c>
      <c r="E104" s="126"/>
      <c r="F104" s="126"/>
      <c r="G104" s="126"/>
      <c r="H104" s="126"/>
      <c r="I104" s="127"/>
      <c r="J104" s="128">
        <f>J137</f>
        <v>0</v>
      </c>
      <c r="L104" s="124"/>
    </row>
    <row r="105" spans="2:47" s="8" customFormat="1" ht="25.05" customHeight="1">
      <c r="B105" s="119"/>
      <c r="D105" s="120" t="s">
        <v>153</v>
      </c>
      <c r="E105" s="121"/>
      <c r="F105" s="121"/>
      <c r="G105" s="121"/>
      <c r="H105" s="121"/>
      <c r="I105" s="122"/>
      <c r="J105" s="123">
        <f>J139</f>
        <v>0</v>
      </c>
      <c r="L105" s="119"/>
    </row>
    <row r="106" spans="2:47" s="9" customFormat="1" ht="19.95" customHeight="1">
      <c r="B106" s="124"/>
      <c r="D106" s="125" t="s">
        <v>1638</v>
      </c>
      <c r="E106" s="126"/>
      <c r="F106" s="126"/>
      <c r="G106" s="126"/>
      <c r="H106" s="126"/>
      <c r="I106" s="127"/>
      <c r="J106" s="128">
        <f>J140</f>
        <v>0</v>
      </c>
      <c r="L106" s="124"/>
    </row>
    <row r="107" spans="2:47" s="1" customFormat="1" ht="21.75" customHeight="1">
      <c r="B107" s="28"/>
      <c r="I107" s="93"/>
      <c r="L107" s="28"/>
    </row>
    <row r="108" spans="2:47" s="1" customFormat="1" ht="7.05" customHeight="1">
      <c r="B108" s="40"/>
      <c r="C108" s="41"/>
      <c r="D108" s="41"/>
      <c r="E108" s="41"/>
      <c r="F108" s="41"/>
      <c r="G108" s="41"/>
      <c r="H108" s="41"/>
      <c r="I108" s="113"/>
      <c r="J108" s="41"/>
      <c r="K108" s="41"/>
      <c r="L108" s="28"/>
    </row>
    <row r="112" spans="2:47" s="1" customFormat="1" ht="7.05" customHeight="1">
      <c r="B112" s="42"/>
      <c r="C112" s="43"/>
      <c r="D112" s="43"/>
      <c r="E112" s="43"/>
      <c r="F112" s="43"/>
      <c r="G112" s="43"/>
      <c r="H112" s="43"/>
      <c r="I112" s="114"/>
      <c r="J112" s="43"/>
      <c r="K112" s="43"/>
      <c r="L112" s="28"/>
    </row>
    <row r="113" spans="2:12" s="1" customFormat="1" ht="25.05" customHeight="1">
      <c r="B113" s="28"/>
      <c r="C113" s="17" t="s">
        <v>168</v>
      </c>
      <c r="I113" s="93"/>
      <c r="L113" s="28"/>
    </row>
    <row r="114" spans="2:12" s="1" customFormat="1" ht="7.05" customHeight="1">
      <c r="B114" s="28"/>
      <c r="I114" s="93"/>
      <c r="L114" s="28"/>
    </row>
    <row r="115" spans="2:12" s="1" customFormat="1" ht="12" customHeight="1">
      <c r="B115" s="28"/>
      <c r="C115" s="23" t="s">
        <v>15</v>
      </c>
      <c r="I115" s="93"/>
      <c r="L115" s="28"/>
    </row>
    <row r="116" spans="2:12" s="1" customFormat="1" ht="16.5" customHeight="1">
      <c r="B116" s="28"/>
      <c r="E116" s="250" t="str">
        <f>E7</f>
        <v>ZARIADENIE OPATROVATEĽSKEJ SLUŽBY A DENNÝ STACIONÁR V OBJEKTE SÚP. Č. 2845</v>
      </c>
      <c r="F116" s="251"/>
      <c r="G116" s="251"/>
      <c r="H116" s="251"/>
      <c r="I116" s="93"/>
      <c r="L116" s="28"/>
    </row>
    <row r="117" spans="2:12" ht="12" customHeight="1">
      <c r="B117" s="16"/>
      <c r="C117" s="23" t="s">
        <v>134</v>
      </c>
      <c r="L117" s="16"/>
    </row>
    <row r="118" spans="2:12" ht="25.5" customHeight="1">
      <c r="B118" s="16"/>
      <c r="E118" s="250" t="s">
        <v>135</v>
      </c>
      <c r="F118" s="213"/>
      <c r="G118" s="213"/>
      <c r="H118" s="213"/>
      <c r="L118" s="16"/>
    </row>
    <row r="119" spans="2:12" ht="12" customHeight="1">
      <c r="B119" s="16"/>
      <c r="C119" s="23" t="s">
        <v>136</v>
      </c>
      <c r="L119" s="16"/>
    </row>
    <row r="120" spans="2:12" s="1" customFormat="1" ht="16.5" customHeight="1">
      <c r="B120" s="28"/>
      <c r="E120" s="252" t="s">
        <v>137</v>
      </c>
      <c r="F120" s="253"/>
      <c r="G120" s="253"/>
      <c r="H120" s="253"/>
      <c r="I120" s="93"/>
      <c r="L120" s="28"/>
    </row>
    <row r="121" spans="2:12" s="1" customFormat="1" ht="12" customHeight="1">
      <c r="B121" s="28"/>
      <c r="C121" s="23" t="s">
        <v>138</v>
      </c>
      <c r="I121" s="93"/>
      <c r="L121" s="28"/>
    </row>
    <row r="122" spans="2:12" s="1" customFormat="1" ht="16.5" customHeight="1">
      <c r="B122" s="28"/>
      <c r="E122" s="223" t="str">
        <f>E13</f>
        <v>01.04 - VZT</v>
      </c>
      <c r="F122" s="253"/>
      <c r="G122" s="253"/>
      <c r="H122" s="253"/>
      <c r="I122" s="93"/>
      <c r="L122" s="28"/>
    </row>
    <row r="123" spans="2:12" s="1" customFormat="1" ht="7.05" customHeight="1">
      <c r="B123" s="28"/>
      <c r="I123" s="93"/>
      <c r="L123" s="28"/>
    </row>
    <row r="124" spans="2:12" s="1" customFormat="1" ht="12" customHeight="1">
      <c r="B124" s="28"/>
      <c r="C124" s="23" t="s">
        <v>19</v>
      </c>
      <c r="F124" s="21" t="str">
        <f>F16</f>
        <v>parc. č. C KN 5066/204, k.ú. Snina</v>
      </c>
      <c r="I124" s="94" t="s">
        <v>21</v>
      </c>
      <c r="J124" s="48">
        <f>IF(J16="","",J16)</f>
        <v>44322</v>
      </c>
      <c r="L124" s="28"/>
    </row>
    <row r="125" spans="2:12" s="1" customFormat="1" ht="7.05" customHeight="1">
      <c r="B125" s="28"/>
      <c r="I125" s="93"/>
      <c r="L125" s="28"/>
    </row>
    <row r="126" spans="2:12" s="1" customFormat="1" ht="15.3" customHeight="1">
      <c r="B126" s="28"/>
      <c r="C126" s="23" t="s">
        <v>22</v>
      </c>
      <c r="F126" s="21" t="str">
        <f>E19</f>
        <v>Mesto Snina</v>
      </c>
      <c r="I126" s="94" t="s">
        <v>28</v>
      </c>
      <c r="J126" s="26" t="str">
        <f>E25</f>
        <v>Ing. Róbert Šmajda</v>
      </c>
      <c r="L126" s="28"/>
    </row>
    <row r="127" spans="2:12" s="1" customFormat="1" ht="15.3" customHeight="1">
      <c r="B127" s="28"/>
      <c r="C127" s="23" t="s">
        <v>26</v>
      </c>
      <c r="F127" s="21" t="str">
        <f>IF(E22="","",E22)</f>
        <v>Vyplň údaj</v>
      </c>
      <c r="I127" s="94" t="s">
        <v>31</v>
      </c>
      <c r="J127" s="26" t="str">
        <f>E28</f>
        <v>Martin Kofira - KM</v>
      </c>
      <c r="L127" s="28"/>
    </row>
    <row r="128" spans="2:12" s="1" customFormat="1" ht="10.35" customHeight="1">
      <c r="B128" s="28"/>
      <c r="I128" s="93"/>
      <c r="L128" s="28"/>
    </row>
    <row r="129" spans="2:65" s="10" customFormat="1" ht="29.25" customHeight="1">
      <c r="B129" s="129"/>
      <c r="C129" s="130" t="s">
        <v>169</v>
      </c>
      <c r="D129" s="131" t="s">
        <v>59</v>
      </c>
      <c r="E129" s="131" t="s">
        <v>55</v>
      </c>
      <c r="F129" s="131" t="s">
        <v>56</v>
      </c>
      <c r="G129" s="131" t="s">
        <v>170</v>
      </c>
      <c r="H129" s="131" t="s">
        <v>171</v>
      </c>
      <c r="I129" s="132" t="s">
        <v>172</v>
      </c>
      <c r="J129" s="133" t="s">
        <v>142</v>
      </c>
      <c r="K129" s="134" t="s">
        <v>173</v>
      </c>
      <c r="L129" s="129"/>
      <c r="M129" s="55" t="s">
        <v>1</v>
      </c>
      <c r="N129" s="56" t="s">
        <v>38</v>
      </c>
      <c r="O129" s="56" t="s">
        <v>174</v>
      </c>
      <c r="P129" s="56" t="s">
        <v>175</v>
      </c>
      <c r="Q129" s="56" t="s">
        <v>176</v>
      </c>
      <c r="R129" s="56" t="s">
        <v>177</v>
      </c>
      <c r="S129" s="56" t="s">
        <v>178</v>
      </c>
      <c r="T129" s="57" t="s">
        <v>179</v>
      </c>
    </row>
    <row r="130" spans="2:65" s="1" customFormat="1" ht="22.95" customHeight="1">
      <c r="B130" s="28"/>
      <c r="C130" s="60" t="s">
        <v>143</v>
      </c>
      <c r="I130" s="93"/>
      <c r="J130" s="135">
        <f>BK130</f>
        <v>0</v>
      </c>
      <c r="L130" s="28"/>
      <c r="M130" s="58"/>
      <c r="N130" s="49"/>
      <c r="O130" s="49"/>
      <c r="P130" s="136">
        <f>P131+P139</f>
        <v>0</v>
      </c>
      <c r="Q130" s="49"/>
      <c r="R130" s="136">
        <f>R131+R139</f>
        <v>1.2</v>
      </c>
      <c r="S130" s="49"/>
      <c r="T130" s="137">
        <f>T131+T139</f>
        <v>0</v>
      </c>
      <c r="AT130" s="13" t="s">
        <v>73</v>
      </c>
      <c r="AU130" s="13" t="s">
        <v>144</v>
      </c>
      <c r="BK130" s="138">
        <f>BK131+BK139</f>
        <v>0</v>
      </c>
    </row>
    <row r="131" spans="2:65" s="11" customFormat="1" ht="25.95" customHeight="1">
      <c r="B131" s="139"/>
      <c r="D131" s="140" t="s">
        <v>73</v>
      </c>
      <c r="E131" s="141" t="s">
        <v>180</v>
      </c>
      <c r="F131" s="141" t="s">
        <v>181</v>
      </c>
      <c r="I131" s="142"/>
      <c r="J131" s="143">
        <f>BK131</f>
        <v>0</v>
      </c>
      <c r="L131" s="139"/>
      <c r="M131" s="144"/>
      <c r="N131" s="145"/>
      <c r="O131" s="145"/>
      <c r="P131" s="146">
        <f>P132+P134+P137</f>
        <v>0</v>
      </c>
      <c r="Q131" s="145"/>
      <c r="R131" s="146">
        <f>R132+R134+R137</f>
        <v>0.37187999999999999</v>
      </c>
      <c r="S131" s="145"/>
      <c r="T131" s="147">
        <f>T132+T134+T137</f>
        <v>0</v>
      </c>
      <c r="AR131" s="140" t="s">
        <v>81</v>
      </c>
      <c r="AT131" s="148" t="s">
        <v>73</v>
      </c>
      <c r="AU131" s="148" t="s">
        <v>74</v>
      </c>
      <c r="AY131" s="140" t="s">
        <v>182</v>
      </c>
      <c r="BK131" s="149">
        <f>BK132+BK134+BK137</f>
        <v>0</v>
      </c>
    </row>
    <row r="132" spans="2:65" s="11" customFormat="1" ht="22.95" customHeight="1">
      <c r="B132" s="139"/>
      <c r="D132" s="140" t="s">
        <v>73</v>
      </c>
      <c r="E132" s="150" t="s">
        <v>91</v>
      </c>
      <c r="F132" s="150" t="s">
        <v>205</v>
      </c>
      <c r="I132" s="142"/>
      <c r="J132" s="151">
        <f>BK132</f>
        <v>0</v>
      </c>
      <c r="L132" s="139"/>
      <c r="M132" s="144"/>
      <c r="N132" s="145"/>
      <c r="O132" s="145"/>
      <c r="P132" s="146">
        <f>P133</f>
        <v>0</v>
      </c>
      <c r="Q132" s="145"/>
      <c r="R132" s="146">
        <f>R133</f>
        <v>0.37187999999999999</v>
      </c>
      <c r="S132" s="145"/>
      <c r="T132" s="147">
        <f>T133</f>
        <v>0</v>
      </c>
      <c r="AR132" s="140" t="s">
        <v>81</v>
      </c>
      <c r="AT132" s="148" t="s">
        <v>73</v>
      </c>
      <c r="AU132" s="148" t="s">
        <v>81</v>
      </c>
      <c r="AY132" s="140" t="s">
        <v>182</v>
      </c>
      <c r="BK132" s="149">
        <f>BK133</f>
        <v>0</v>
      </c>
    </row>
    <row r="133" spans="2:65" s="1" customFormat="1" ht="16.5" customHeight="1">
      <c r="B133" s="152"/>
      <c r="C133" s="153" t="s">
        <v>81</v>
      </c>
      <c r="D133" s="153" t="s">
        <v>184</v>
      </c>
      <c r="E133" s="154" t="s">
        <v>1639</v>
      </c>
      <c r="F133" s="155" t="s">
        <v>1640</v>
      </c>
      <c r="G133" s="156" t="s">
        <v>246</v>
      </c>
      <c r="H133" s="157">
        <v>12</v>
      </c>
      <c r="I133" s="158"/>
      <c r="J133" s="159">
        <f>ROUND(I133*H133,2)</f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>O133*H133</f>
        <v>0</v>
      </c>
      <c r="Q133" s="162">
        <v>3.099E-2</v>
      </c>
      <c r="R133" s="162">
        <f>Q133*H133</f>
        <v>0.37187999999999999</v>
      </c>
      <c r="S133" s="162">
        <v>0</v>
      </c>
      <c r="T133" s="163">
        <f>S133*H133</f>
        <v>0</v>
      </c>
      <c r="AR133" s="164" t="s">
        <v>189</v>
      </c>
      <c r="AT133" s="164" t="s">
        <v>184</v>
      </c>
      <c r="AU133" s="164" t="s">
        <v>86</v>
      </c>
      <c r="AY133" s="13" t="s">
        <v>182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3" t="s">
        <v>86</v>
      </c>
      <c r="BK133" s="165">
        <f>ROUND(I133*H133,2)</f>
        <v>0</v>
      </c>
      <c r="BL133" s="13" t="s">
        <v>189</v>
      </c>
      <c r="BM133" s="164" t="s">
        <v>86</v>
      </c>
    </row>
    <row r="134" spans="2:65" s="11" customFormat="1" ht="22.95" customHeight="1">
      <c r="B134" s="139"/>
      <c r="D134" s="140" t="s">
        <v>73</v>
      </c>
      <c r="E134" s="150" t="s">
        <v>219</v>
      </c>
      <c r="F134" s="150" t="s">
        <v>505</v>
      </c>
      <c r="I134" s="142"/>
      <c r="J134" s="151">
        <f>BK134</f>
        <v>0</v>
      </c>
      <c r="L134" s="139"/>
      <c r="M134" s="144"/>
      <c r="N134" s="145"/>
      <c r="O134" s="145"/>
      <c r="P134" s="146">
        <f>SUM(P135:P136)</f>
        <v>0</v>
      </c>
      <c r="Q134" s="145"/>
      <c r="R134" s="146">
        <f>SUM(R135:R136)</f>
        <v>0</v>
      </c>
      <c r="S134" s="145"/>
      <c r="T134" s="147">
        <f>SUM(T135:T136)</f>
        <v>0</v>
      </c>
      <c r="AR134" s="140" t="s">
        <v>81</v>
      </c>
      <c r="AT134" s="148" t="s">
        <v>73</v>
      </c>
      <c r="AU134" s="148" t="s">
        <v>81</v>
      </c>
      <c r="AY134" s="140" t="s">
        <v>182</v>
      </c>
      <c r="BK134" s="149">
        <f>SUM(BK135:BK136)</f>
        <v>0</v>
      </c>
    </row>
    <row r="135" spans="2:65" s="1" customFormat="1" ht="24" customHeight="1">
      <c r="B135" s="152"/>
      <c r="C135" s="153" t="s">
        <v>86</v>
      </c>
      <c r="D135" s="153" t="s">
        <v>184</v>
      </c>
      <c r="E135" s="154" t="s">
        <v>579</v>
      </c>
      <c r="F135" s="155" t="s">
        <v>580</v>
      </c>
      <c r="G135" s="156" t="s">
        <v>246</v>
      </c>
      <c r="H135" s="157">
        <v>7</v>
      </c>
      <c r="I135" s="158"/>
      <c r="J135" s="159">
        <f>ROUND(I135*H135,2)</f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>O135*H135</f>
        <v>0</v>
      </c>
      <c r="Q135" s="162">
        <v>0</v>
      </c>
      <c r="R135" s="162">
        <f>Q135*H135</f>
        <v>0</v>
      </c>
      <c r="S135" s="162">
        <v>0</v>
      </c>
      <c r="T135" s="163">
        <f>S135*H135</f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3" t="s">
        <v>86</v>
      </c>
      <c r="BK135" s="165">
        <f>ROUND(I135*H135,2)</f>
        <v>0</v>
      </c>
      <c r="BL135" s="13" t="s">
        <v>189</v>
      </c>
      <c r="BM135" s="164" t="s">
        <v>189</v>
      </c>
    </row>
    <row r="136" spans="2:65" s="1" customFormat="1" ht="24" customHeight="1">
      <c r="B136" s="152"/>
      <c r="C136" s="153" t="s">
        <v>91</v>
      </c>
      <c r="D136" s="153" t="s">
        <v>184</v>
      </c>
      <c r="E136" s="154" t="s">
        <v>1641</v>
      </c>
      <c r="F136" s="155" t="s">
        <v>1642</v>
      </c>
      <c r="G136" s="156" t="s">
        <v>246</v>
      </c>
      <c r="H136" s="157">
        <v>5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189</v>
      </c>
      <c r="BM136" s="164" t="s">
        <v>206</v>
      </c>
    </row>
    <row r="137" spans="2:65" s="11" customFormat="1" ht="22.95" customHeight="1">
      <c r="B137" s="139"/>
      <c r="D137" s="140" t="s">
        <v>73</v>
      </c>
      <c r="E137" s="150" t="s">
        <v>586</v>
      </c>
      <c r="F137" s="150" t="s">
        <v>662</v>
      </c>
      <c r="I137" s="142"/>
      <c r="J137" s="151">
        <f>BK137</f>
        <v>0</v>
      </c>
      <c r="L137" s="139"/>
      <c r="M137" s="144"/>
      <c r="N137" s="145"/>
      <c r="O137" s="145"/>
      <c r="P137" s="146">
        <f>P138</f>
        <v>0</v>
      </c>
      <c r="Q137" s="145"/>
      <c r="R137" s="146">
        <f>R138</f>
        <v>0</v>
      </c>
      <c r="S137" s="145"/>
      <c r="T137" s="147">
        <f>T138</f>
        <v>0</v>
      </c>
      <c r="AR137" s="140" t="s">
        <v>81</v>
      </c>
      <c r="AT137" s="148" t="s">
        <v>73</v>
      </c>
      <c r="AU137" s="148" t="s">
        <v>81</v>
      </c>
      <c r="AY137" s="140" t="s">
        <v>182</v>
      </c>
      <c r="BK137" s="149">
        <f>BK138</f>
        <v>0</v>
      </c>
    </row>
    <row r="138" spans="2:65" s="1" customFormat="1" ht="24" customHeight="1">
      <c r="B138" s="152"/>
      <c r="C138" s="153" t="s">
        <v>189</v>
      </c>
      <c r="D138" s="153" t="s">
        <v>184</v>
      </c>
      <c r="E138" s="154" t="s">
        <v>664</v>
      </c>
      <c r="F138" s="155" t="s">
        <v>665</v>
      </c>
      <c r="G138" s="156" t="s">
        <v>196</v>
      </c>
      <c r="H138" s="157">
        <v>0.372</v>
      </c>
      <c r="I138" s="158"/>
      <c r="J138" s="159">
        <f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3" t="s">
        <v>86</v>
      </c>
      <c r="BK138" s="165">
        <f>ROUND(I138*H138,2)</f>
        <v>0</v>
      </c>
      <c r="BL138" s="13" t="s">
        <v>189</v>
      </c>
      <c r="BM138" s="164" t="s">
        <v>214</v>
      </c>
    </row>
    <row r="139" spans="2:65" s="11" customFormat="1" ht="25.95" customHeight="1">
      <c r="B139" s="139"/>
      <c r="D139" s="140" t="s">
        <v>73</v>
      </c>
      <c r="E139" s="141" t="s">
        <v>667</v>
      </c>
      <c r="F139" s="141" t="s">
        <v>668</v>
      </c>
      <c r="I139" s="142"/>
      <c r="J139" s="143">
        <f>BK139</f>
        <v>0</v>
      </c>
      <c r="L139" s="139"/>
      <c r="M139" s="144"/>
      <c r="N139" s="145"/>
      <c r="O139" s="145"/>
      <c r="P139" s="146">
        <f>P140</f>
        <v>0</v>
      </c>
      <c r="Q139" s="145"/>
      <c r="R139" s="146">
        <f>R140</f>
        <v>0.82811999999999997</v>
      </c>
      <c r="S139" s="145"/>
      <c r="T139" s="147">
        <f>T140</f>
        <v>0</v>
      </c>
      <c r="AR139" s="140" t="s">
        <v>86</v>
      </c>
      <c r="AT139" s="148" t="s">
        <v>73</v>
      </c>
      <c r="AU139" s="148" t="s">
        <v>74</v>
      </c>
      <c r="AY139" s="140" t="s">
        <v>182</v>
      </c>
      <c r="BK139" s="149">
        <f>BK140</f>
        <v>0</v>
      </c>
    </row>
    <row r="140" spans="2:65" s="11" customFormat="1" ht="22.95" customHeight="1">
      <c r="B140" s="139"/>
      <c r="D140" s="140" t="s">
        <v>73</v>
      </c>
      <c r="E140" s="150" t="s">
        <v>1643</v>
      </c>
      <c r="F140" s="150" t="s">
        <v>1644</v>
      </c>
      <c r="I140" s="142"/>
      <c r="J140" s="151">
        <f>BK140</f>
        <v>0</v>
      </c>
      <c r="L140" s="139"/>
      <c r="M140" s="144"/>
      <c r="N140" s="145"/>
      <c r="O140" s="145"/>
      <c r="P140" s="146">
        <f>SUM(P141:P149)</f>
        <v>0</v>
      </c>
      <c r="Q140" s="145"/>
      <c r="R140" s="146">
        <f>SUM(R141:R149)</f>
        <v>0.82811999999999997</v>
      </c>
      <c r="S140" s="145"/>
      <c r="T140" s="147">
        <f>SUM(T141:T149)</f>
        <v>0</v>
      </c>
      <c r="AR140" s="140" t="s">
        <v>86</v>
      </c>
      <c r="AT140" s="148" t="s">
        <v>73</v>
      </c>
      <c r="AU140" s="148" t="s">
        <v>81</v>
      </c>
      <c r="AY140" s="140" t="s">
        <v>182</v>
      </c>
      <c r="BK140" s="149">
        <f>SUM(BK141:BK149)</f>
        <v>0</v>
      </c>
    </row>
    <row r="141" spans="2:65" s="1" customFormat="1" ht="24" customHeight="1">
      <c r="B141" s="152"/>
      <c r="C141" s="166" t="s">
        <v>201</v>
      </c>
      <c r="D141" s="166" t="s">
        <v>280</v>
      </c>
      <c r="E141" s="167" t="s">
        <v>1645</v>
      </c>
      <c r="F141" s="168" t="s">
        <v>1646</v>
      </c>
      <c r="G141" s="169" t="s">
        <v>246</v>
      </c>
      <c r="H141" s="170">
        <v>9</v>
      </c>
      <c r="I141" s="171"/>
      <c r="J141" s="172">
        <f t="shared" ref="J141:J149" si="0">ROUND(I141*H141,2)</f>
        <v>0</v>
      </c>
      <c r="K141" s="168" t="s">
        <v>1</v>
      </c>
      <c r="L141" s="173"/>
      <c r="M141" s="174" t="s">
        <v>1</v>
      </c>
      <c r="N141" s="175" t="s">
        <v>40</v>
      </c>
      <c r="O141" s="51"/>
      <c r="P141" s="162">
        <f t="shared" ref="P141:P149" si="1">O141*H141</f>
        <v>0</v>
      </c>
      <c r="Q141" s="162">
        <v>0.09</v>
      </c>
      <c r="R141" s="162">
        <f t="shared" ref="R141:R149" si="2">Q141*H141</f>
        <v>0.80999999999999994</v>
      </c>
      <c r="S141" s="162">
        <v>0</v>
      </c>
      <c r="T141" s="163">
        <f t="shared" ref="T141:T149" si="3">S141*H141</f>
        <v>0</v>
      </c>
      <c r="AR141" s="164" t="s">
        <v>314</v>
      </c>
      <c r="AT141" s="164" t="s">
        <v>280</v>
      </c>
      <c r="AU141" s="164" t="s">
        <v>86</v>
      </c>
      <c r="AY141" s="13" t="s">
        <v>182</v>
      </c>
      <c r="BE141" s="165">
        <f t="shared" ref="BE141:BE149" si="4">IF(N141="základná",J141,0)</f>
        <v>0</v>
      </c>
      <c r="BF141" s="165">
        <f t="shared" ref="BF141:BF149" si="5">IF(N141="znížená",J141,0)</f>
        <v>0</v>
      </c>
      <c r="BG141" s="165">
        <f t="shared" ref="BG141:BG149" si="6">IF(N141="zákl. prenesená",J141,0)</f>
        <v>0</v>
      </c>
      <c r="BH141" s="165">
        <f t="shared" ref="BH141:BH149" si="7">IF(N141="zníž. prenesená",J141,0)</f>
        <v>0</v>
      </c>
      <c r="BI141" s="165">
        <f t="shared" ref="BI141:BI149" si="8">IF(N141="nulová",J141,0)</f>
        <v>0</v>
      </c>
      <c r="BJ141" s="13" t="s">
        <v>86</v>
      </c>
      <c r="BK141" s="165">
        <f t="shared" ref="BK141:BK149" si="9">ROUND(I141*H141,2)</f>
        <v>0</v>
      </c>
      <c r="BL141" s="13" t="s">
        <v>248</v>
      </c>
      <c r="BM141" s="164" t="s">
        <v>223</v>
      </c>
    </row>
    <row r="142" spans="2:65" s="1" customFormat="1" ht="24" customHeight="1">
      <c r="B142" s="152"/>
      <c r="C142" s="153" t="s">
        <v>206</v>
      </c>
      <c r="D142" s="153" t="s">
        <v>184</v>
      </c>
      <c r="E142" s="154" t="s">
        <v>1647</v>
      </c>
      <c r="F142" s="155" t="s">
        <v>1648</v>
      </c>
      <c r="G142" s="156" t="s">
        <v>246</v>
      </c>
      <c r="H142" s="157">
        <v>9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248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248</v>
      </c>
      <c r="BM142" s="164" t="s">
        <v>231</v>
      </c>
    </row>
    <row r="143" spans="2:65" s="1" customFormat="1" ht="16.5" customHeight="1">
      <c r="B143" s="152"/>
      <c r="C143" s="153" t="s">
        <v>210</v>
      </c>
      <c r="D143" s="153" t="s">
        <v>184</v>
      </c>
      <c r="E143" s="154" t="s">
        <v>1649</v>
      </c>
      <c r="F143" s="155" t="s">
        <v>1650</v>
      </c>
      <c r="G143" s="156" t="s">
        <v>312</v>
      </c>
      <c r="H143" s="157">
        <v>17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248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248</v>
      </c>
      <c r="BM143" s="164" t="s">
        <v>239</v>
      </c>
    </row>
    <row r="144" spans="2:65" s="1" customFormat="1" ht="16.5" customHeight="1">
      <c r="B144" s="152"/>
      <c r="C144" s="166" t="s">
        <v>214</v>
      </c>
      <c r="D144" s="166" t="s">
        <v>280</v>
      </c>
      <c r="E144" s="167" t="s">
        <v>1651</v>
      </c>
      <c r="F144" s="168" t="s">
        <v>1652</v>
      </c>
      <c r="G144" s="169" t="s">
        <v>312</v>
      </c>
      <c r="H144" s="170">
        <v>17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8.9999999999999998E-4</v>
      </c>
      <c r="R144" s="162">
        <f t="shared" si="2"/>
        <v>1.5299999999999999E-2</v>
      </c>
      <c r="S144" s="162">
        <v>0</v>
      </c>
      <c r="T144" s="163">
        <f t="shared" si="3"/>
        <v>0</v>
      </c>
      <c r="AR144" s="164" t="s">
        <v>314</v>
      </c>
      <c r="AT144" s="164" t="s">
        <v>280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248</v>
      </c>
      <c r="BM144" s="164" t="s">
        <v>248</v>
      </c>
    </row>
    <row r="145" spans="2:65" s="1" customFormat="1" ht="16.5" customHeight="1">
      <c r="B145" s="152"/>
      <c r="C145" s="153" t="s">
        <v>219</v>
      </c>
      <c r="D145" s="153" t="s">
        <v>184</v>
      </c>
      <c r="E145" s="154" t="s">
        <v>1653</v>
      </c>
      <c r="F145" s="155" t="s">
        <v>1654</v>
      </c>
      <c r="G145" s="156" t="s">
        <v>312</v>
      </c>
      <c r="H145" s="157">
        <v>1</v>
      </c>
      <c r="I145" s="158"/>
      <c r="J145" s="159">
        <f t="shared" si="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248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248</v>
      </c>
      <c r="BM145" s="164" t="s">
        <v>256</v>
      </c>
    </row>
    <row r="146" spans="2:65" s="1" customFormat="1" ht="16.5" customHeight="1">
      <c r="B146" s="152"/>
      <c r="C146" s="166" t="s">
        <v>223</v>
      </c>
      <c r="D146" s="166" t="s">
        <v>280</v>
      </c>
      <c r="E146" s="167" t="s">
        <v>1655</v>
      </c>
      <c r="F146" s="168" t="s">
        <v>1656</v>
      </c>
      <c r="G146" s="169" t="s">
        <v>312</v>
      </c>
      <c r="H146" s="170">
        <v>1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6.9999999999999994E-5</v>
      </c>
      <c r="R146" s="162">
        <f t="shared" si="2"/>
        <v>6.9999999999999994E-5</v>
      </c>
      <c r="S146" s="162">
        <v>0</v>
      </c>
      <c r="T146" s="163">
        <f t="shared" si="3"/>
        <v>0</v>
      </c>
      <c r="AR146" s="164" t="s">
        <v>314</v>
      </c>
      <c r="AT146" s="164" t="s">
        <v>280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248</v>
      </c>
      <c r="BM146" s="164" t="s">
        <v>7</v>
      </c>
    </row>
    <row r="147" spans="2:65" s="1" customFormat="1" ht="16.5" customHeight="1">
      <c r="B147" s="152"/>
      <c r="C147" s="153" t="s">
        <v>227</v>
      </c>
      <c r="D147" s="153" t="s">
        <v>184</v>
      </c>
      <c r="E147" s="154" t="s">
        <v>1657</v>
      </c>
      <c r="F147" s="155" t="s">
        <v>1658</v>
      </c>
      <c r="G147" s="156" t="s">
        <v>246</v>
      </c>
      <c r="H147" s="157">
        <v>5</v>
      </c>
      <c r="I147" s="158"/>
      <c r="J147" s="159">
        <f t="shared" si="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248</v>
      </c>
      <c r="AT147" s="164" t="s">
        <v>184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248</v>
      </c>
      <c r="BM147" s="164" t="s">
        <v>271</v>
      </c>
    </row>
    <row r="148" spans="2:65" s="1" customFormat="1" ht="16.5" customHeight="1">
      <c r="B148" s="152"/>
      <c r="C148" s="166" t="s">
        <v>231</v>
      </c>
      <c r="D148" s="166" t="s">
        <v>280</v>
      </c>
      <c r="E148" s="167" t="s">
        <v>1659</v>
      </c>
      <c r="F148" s="168" t="s">
        <v>1660</v>
      </c>
      <c r="G148" s="169" t="s">
        <v>246</v>
      </c>
      <c r="H148" s="170">
        <v>5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5.5000000000000003E-4</v>
      </c>
      <c r="R148" s="162">
        <f t="shared" si="2"/>
        <v>2.7500000000000003E-3</v>
      </c>
      <c r="S148" s="162">
        <v>0</v>
      </c>
      <c r="T148" s="163">
        <f t="shared" si="3"/>
        <v>0</v>
      </c>
      <c r="AR148" s="164" t="s">
        <v>314</v>
      </c>
      <c r="AT148" s="164" t="s">
        <v>280</v>
      </c>
      <c r="AU148" s="164" t="s">
        <v>86</v>
      </c>
      <c r="AY148" s="13" t="s">
        <v>182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248</v>
      </c>
      <c r="BM148" s="164" t="s">
        <v>279</v>
      </c>
    </row>
    <row r="149" spans="2:65" s="1" customFormat="1" ht="24" customHeight="1">
      <c r="B149" s="152"/>
      <c r="C149" s="153" t="s">
        <v>235</v>
      </c>
      <c r="D149" s="153" t="s">
        <v>184</v>
      </c>
      <c r="E149" s="154" t="s">
        <v>1661</v>
      </c>
      <c r="F149" s="155" t="s">
        <v>1662</v>
      </c>
      <c r="G149" s="156" t="s">
        <v>1595</v>
      </c>
      <c r="H149" s="157">
        <v>16.672999999999998</v>
      </c>
      <c r="I149" s="158"/>
      <c r="J149" s="159">
        <f t="shared" si="0"/>
        <v>0</v>
      </c>
      <c r="K149" s="155" t="s">
        <v>1</v>
      </c>
      <c r="L149" s="28"/>
      <c r="M149" s="176" t="s">
        <v>1</v>
      </c>
      <c r="N149" s="177" t="s">
        <v>40</v>
      </c>
      <c r="O149" s="178"/>
      <c r="P149" s="179">
        <f t="shared" si="1"/>
        <v>0</v>
      </c>
      <c r="Q149" s="179">
        <v>0</v>
      </c>
      <c r="R149" s="179">
        <f t="shared" si="2"/>
        <v>0</v>
      </c>
      <c r="S149" s="179">
        <v>0</v>
      </c>
      <c r="T149" s="180">
        <f t="shared" si="3"/>
        <v>0</v>
      </c>
      <c r="AR149" s="164" t="s">
        <v>248</v>
      </c>
      <c r="AT149" s="164" t="s">
        <v>184</v>
      </c>
      <c r="AU149" s="164" t="s">
        <v>86</v>
      </c>
      <c r="AY149" s="13" t="s">
        <v>182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248</v>
      </c>
      <c r="BM149" s="164" t="s">
        <v>289</v>
      </c>
    </row>
    <row r="150" spans="2:65" s="1" customFormat="1" ht="7.05" customHeight="1">
      <c r="B150" s="40"/>
      <c r="C150" s="41"/>
      <c r="D150" s="41"/>
      <c r="E150" s="41"/>
      <c r="F150" s="41"/>
      <c r="G150" s="41"/>
      <c r="H150" s="41"/>
      <c r="I150" s="113"/>
      <c r="J150" s="41"/>
      <c r="K150" s="41"/>
      <c r="L150" s="28"/>
    </row>
  </sheetData>
  <autoFilter ref="C129:K149" xr:uid="{00000000-0009-0000-0000-000003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4"/>
  <sheetViews>
    <sheetView showGridLines="0" topLeftCell="A198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101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50" t="s">
        <v>135</v>
      </c>
      <c r="F9" s="213"/>
      <c r="G9" s="213"/>
      <c r="H9" s="213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2" t="s">
        <v>137</v>
      </c>
      <c r="F11" s="253"/>
      <c r="G11" s="253"/>
      <c r="H11" s="253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3" t="s">
        <v>1663</v>
      </c>
      <c r="F13" s="253"/>
      <c r="G13" s="253"/>
      <c r="H13" s="253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102</v>
      </c>
      <c r="I15" s="94" t="s">
        <v>18</v>
      </c>
      <c r="J15" s="21" t="s">
        <v>1664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44322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4" t="str">
        <f>'Rekapitulácia stavby'!E14</f>
        <v>Vyplň údaj</v>
      </c>
      <c r="F22" s="226"/>
      <c r="G22" s="226"/>
      <c r="H22" s="226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0" t="s">
        <v>1</v>
      </c>
      <c r="F31" s="230"/>
      <c r="G31" s="230"/>
      <c r="H31" s="230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ROUND(J132,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ROUND((SUM(BE132:BE243)),  2)</f>
        <v>0</v>
      </c>
      <c r="I37" s="101">
        <v>0.2</v>
      </c>
      <c r="J37" s="100">
        <f>ROUND(((SUM(BE132:BE243))*I37),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ROUND((SUM(BF132:BF243)),  2)</f>
        <v>0</v>
      </c>
      <c r="I38" s="101">
        <v>0.2</v>
      </c>
      <c r="J38" s="100">
        <f>ROUND(((SUM(BF132:BF243))*I38),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ROUND((SUM(BG132:BG243)),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ROUND((SUM(BH132:BH243)),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ROUND((SUM(BI132:BI243)),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50" t="s">
        <v>135</v>
      </c>
      <c r="F87" s="213"/>
      <c r="G87" s="213"/>
      <c r="H87" s="213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2" t="s">
        <v>137</v>
      </c>
      <c r="F89" s="253"/>
      <c r="G89" s="253"/>
      <c r="H89" s="253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3" t="str">
        <f>E13</f>
        <v>01.05 - ZTI</v>
      </c>
      <c r="F91" s="253"/>
      <c r="G91" s="253"/>
      <c r="H91" s="253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44322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J132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1665</v>
      </c>
      <c r="E101" s="121"/>
      <c r="F101" s="121"/>
      <c r="G101" s="121"/>
      <c r="H101" s="121"/>
      <c r="I101" s="122"/>
      <c r="J101" s="123">
        <f>J133</f>
        <v>0</v>
      </c>
      <c r="L101" s="119"/>
    </row>
    <row r="102" spans="2:47" s="9" customFormat="1" ht="19.95" customHeight="1">
      <c r="B102" s="124"/>
      <c r="D102" s="125" t="s">
        <v>1666</v>
      </c>
      <c r="E102" s="126"/>
      <c r="F102" s="126"/>
      <c r="G102" s="126"/>
      <c r="H102" s="126"/>
      <c r="I102" s="127"/>
      <c r="J102" s="128">
        <f>J134</f>
        <v>0</v>
      </c>
      <c r="L102" s="124"/>
    </row>
    <row r="103" spans="2:47" s="9" customFormat="1" ht="19.95" customHeight="1">
      <c r="B103" s="124"/>
      <c r="D103" s="125" t="s">
        <v>1667</v>
      </c>
      <c r="E103" s="126"/>
      <c r="F103" s="126"/>
      <c r="G103" s="126"/>
      <c r="H103" s="126"/>
      <c r="I103" s="127"/>
      <c r="J103" s="128">
        <f>J141</f>
        <v>0</v>
      </c>
      <c r="L103" s="124"/>
    </row>
    <row r="104" spans="2:47" s="8" customFormat="1" ht="25.05" customHeight="1">
      <c r="B104" s="119"/>
      <c r="D104" s="120" t="s">
        <v>1668</v>
      </c>
      <c r="E104" s="121"/>
      <c r="F104" s="121"/>
      <c r="G104" s="121"/>
      <c r="H104" s="121"/>
      <c r="I104" s="122"/>
      <c r="J104" s="123">
        <f>J143</f>
        <v>0</v>
      </c>
      <c r="L104" s="119"/>
    </row>
    <row r="105" spans="2:47" s="9" customFormat="1" ht="19.95" customHeight="1">
      <c r="B105" s="124"/>
      <c r="D105" s="125" t="s">
        <v>1669</v>
      </c>
      <c r="E105" s="126"/>
      <c r="F105" s="126"/>
      <c r="G105" s="126"/>
      <c r="H105" s="126"/>
      <c r="I105" s="127"/>
      <c r="J105" s="128">
        <f>J144</f>
        <v>0</v>
      </c>
      <c r="L105" s="124"/>
    </row>
    <row r="106" spans="2:47" s="9" customFormat="1" ht="19.95" customHeight="1">
      <c r="B106" s="124"/>
      <c r="D106" s="125" t="s">
        <v>1670</v>
      </c>
      <c r="E106" s="126"/>
      <c r="F106" s="126"/>
      <c r="G106" s="126"/>
      <c r="H106" s="126"/>
      <c r="I106" s="127"/>
      <c r="J106" s="128">
        <f>J148</f>
        <v>0</v>
      </c>
      <c r="L106" s="124"/>
    </row>
    <row r="107" spans="2:47" s="9" customFormat="1" ht="19.95" customHeight="1">
      <c r="B107" s="124"/>
      <c r="D107" s="125" t="s">
        <v>1671</v>
      </c>
      <c r="E107" s="126"/>
      <c r="F107" s="126"/>
      <c r="G107" s="126"/>
      <c r="H107" s="126"/>
      <c r="I107" s="127"/>
      <c r="J107" s="128">
        <f>J171</f>
        <v>0</v>
      </c>
      <c r="L107" s="124"/>
    </row>
    <row r="108" spans="2:47" s="9" customFormat="1" ht="19.95" customHeight="1">
      <c r="B108" s="124"/>
      <c r="D108" s="125" t="s">
        <v>1672</v>
      </c>
      <c r="E108" s="126"/>
      <c r="F108" s="126"/>
      <c r="G108" s="126"/>
      <c r="H108" s="126"/>
      <c r="I108" s="127"/>
      <c r="J108" s="128">
        <f>J204</f>
        <v>0</v>
      </c>
      <c r="L108" s="124"/>
    </row>
    <row r="109" spans="2:47" s="1" customFormat="1" ht="21.75" customHeight="1">
      <c r="B109" s="28"/>
      <c r="I109" s="93"/>
      <c r="L109" s="28"/>
    </row>
    <row r="110" spans="2:47" s="1" customFormat="1" ht="7.05" customHeight="1">
      <c r="B110" s="40"/>
      <c r="C110" s="41"/>
      <c r="D110" s="41"/>
      <c r="E110" s="41"/>
      <c r="F110" s="41"/>
      <c r="G110" s="41"/>
      <c r="H110" s="41"/>
      <c r="I110" s="113"/>
      <c r="J110" s="41"/>
      <c r="K110" s="41"/>
      <c r="L110" s="28"/>
    </row>
    <row r="114" spans="2:12" s="1" customFormat="1" ht="7.05" customHeight="1">
      <c r="B114" s="42"/>
      <c r="C114" s="43"/>
      <c r="D114" s="43"/>
      <c r="E114" s="43"/>
      <c r="F114" s="43"/>
      <c r="G114" s="43"/>
      <c r="H114" s="43"/>
      <c r="I114" s="114"/>
      <c r="J114" s="43"/>
      <c r="K114" s="43"/>
      <c r="L114" s="28"/>
    </row>
    <row r="115" spans="2:12" s="1" customFormat="1" ht="25.05" customHeight="1">
      <c r="B115" s="28"/>
      <c r="C115" s="17" t="s">
        <v>168</v>
      </c>
      <c r="I115" s="93"/>
      <c r="L115" s="28"/>
    </row>
    <row r="116" spans="2:12" s="1" customFormat="1" ht="7.05" customHeight="1">
      <c r="B116" s="28"/>
      <c r="I116" s="93"/>
      <c r="L116" s="28"/>
    </row>
    <row r="117" spans="2:12" s="1" customFormat="1" ht="12" customHeight="1">
      <c r="B117" s="28"/>
      <c r="C117" s="23" t="s">
        <v>15</v>
      </c>
      <c r="I117" s="93"/>
      <c r="L117" s="28"/>
    </row>
    <row r="118" spans="2:12" s="1" customFormat="1" ht="16.5" customHeight="1">
      <c r="B118" s="28"/>
      <c r="E118" s="250" t="str">
        <f>E7</f>
        <v>ZARIADENIE OPATROVATEĽSKEJ SLUŽBY A DENNÝ STACIONÁR V OBJEKTE SÚP. Č. 2845</v>
      </c>
      <c r="F118" s="251"/>
      <c r="G118" s="251"/>
      <c r="H118" s="251"/>
      <c r="I118" s="93"/>
      <c r="L118" s="28"/>
    </row>
    <row r="119" spans="2:12" ht="12" customHeight="1">
      <c r="B119" s="16"/>
      <c r="C119" s="23" t="s">
        <v>134</v>
      </c>
      <c r="L119" s="16"/>
    </row>
    <row r="120" spans="2:12" ht="25.5" customHeight="1">
      <c r="B120" s="16"/>
      <c r="E120" s="250" t="s">
        <v>135</v>
      </c>
      <c r="F120" s="213"/>
      <c r="G120" s="213"/>
      <c r="H120" s="213"/>
      <c r="L120" s="16"/>
    </row>
    <row r="121" spans="2:12" ht="12" customHeight="1">
      <c r="B121" s="16"/>
      <c r="C121" s="23" t="s">
        <v>136</v>
      </c>
      <c r="L121" s="16"/>
    </row>
    <row r="122" spans="2:12" s="1" customFormat="1" ht="16.5" customHeight="1">
      <c r="B122" s="28"/>
      <c r="E122" s="252" t="s">
        <v>137</v>
      </c>
      <c r="F122" s="253"/>
      <c r="G122" s="253"/>
      <c r="H122" s="253"/>
      <c r="I122" s="93"/>
      <c r="L122" s="28"/>
    </row>
    <row r="123" spans="2:12" s="1" customFormat="1" ht="12" customHeight="1">
      <c r="B123" s="28"/>
      <c r="C123" s="23" t="s">
        <v>138</v>
      </c>
      <c r="I123" s="93"/>
      <c r="L123" s="28"/>
    </row>
    <row r="124" spans="2:12" s="1" customFormat="1" ht="16.5" customHeight="1">
      <c r="B124" s="28"/>
      <c r="E124" s="223" t="str">
        <f>E13</f>
        <v>01.05 - ZTI</v>
      </c>
      <c r="F124" s="253"/>
      <c r="G124" s="253"/>
      <c r="H124" s="253"/>
      <c r="I124" s="93"/>
      <c r="L124" s="28"/>
    </row>
    <row r="125" spans="2:12" s="1" customFormat="1" ht="7.05" customHeight="1">
      <c r="B125" s="28"/>
      <c r="I125" s="93"/>
      <c r="L125" s="28"/>
    </row>
    <row r="126" spans="2:12" s="1" customFormat="1" ht="12" customHeight="1">
      <c r="B126" s="28"/>
      <c r="C126" s="23" t="s">
        <v>19</v>
      </c>
      <c r="F126" s="21" t="str">
        <f>F16</f>
        <v>parc. č. C KN 5066/204, k.ú. Snina</v>
      </c>
      <c r="I126" s="94" t="s">
        <v>21</v>
      </c>
      <c r="J126" s="48">
        <f>IF(J16="","",J16)</f>
        <v>44322</v>
      </c>
      <c r="L126" s="28"/>
    </row>
    <row r="127" spans="2:12" s="1" customFormat="1" ht="7.05" customHeight="1">
      <c r="B127" s="28"/>
      <c r="I127" s="93"/>
      <c r="L127" s="28"/>
    </row>
    <row r="128" spans="2:12" s="1" customFormat="1" ht="15.3" customHeight="1">
      <c r="B128" s="28"/>
      <c r="C128" s="23" t="s">
        <v>22</v>
      </c>
      <c r="F128" s="21" t="str">
        <f>E19</f>
        <v>Mesto Snina</v>
      </c>
      <c r="I128" s="94" t="s">
        <v>28</v>
      </c>
      <c r="J128" s="26" t="str">
        <f>E25</f>
        <v>Ing. Róbert Šmajda</v>
      </c>
      <c r="L128" s="28"/>
    </row>
    <row r="129" spans="2:65" s="1" customFormat="1" ht="15.3" customHeight="1">
      <c r="B129" s="28"/>
      <c r="C129" s="23" t="s">
        <v>26</v>
      </c>
      <c r="F129" s="21" t="str">
        <f>IF(E22="","",E22)</f>
        <v>Vyplň údaj</v>
      </c>
      <c r="I129" s="94" t="s">
        <v>31</v>
      </c>
      <c r="J129" s="26" t="str">
        <f>E28</f>
        <v>Martin Kofira - KM</v>
      </c>
      <c r="L129" s="28"/>
    </row>
    <row r="130" spans="2:65" s="1" customFormat="1" ht="10.35" customHeight="1">
      <c r="B130" s="28"/>
      <c r="I130" s="93"/>
      <c r="L130" s="28"/>
    </row>
    <row r="131" spans="2:65" s="10" customFormat="1" ht="29.25" customHeight="1">
      <c r="B131" s="129"/>
      <c r="C131" s="130" t="s">
        <v>169</v>
      </c>
      <c r="D131" s="131" t="s">
        <v>59</v>
      </c>
      <c r="E131" s="131" t="s">
        <v>55</v>
      </c>
      <c r="F131" s="131" t="s">
        <v>56</v>
      </c>
      <c r="G131" s="131" t="s">
        <v>170</v>
      </c>
      <c r="H131" s="131" t="s">
        <v>171</v>
      </c>
      <c r="I131" s="132" t="s">
        <v>172</v>
      </c>
      <c r="J131" s="133" t="s">
        <v>142</v>
      </c>
      <c r="K131" s="134" t="s">
        <v>173</v>
      </c>
      <c r="L131" s="129"/>
      <c r="M131" s="55" t="s">
        <v>1</v>
      </c>
      <c r="N131" s="56" t="s">
        <v>38</v>
      </c>
      <c r="O131" s="56" t="s">
        <v>174</v>
      </c>
      <c r="P131" s="56" t="s">
        <v>175</v>
      </c>
      <c r="Q131" s="56" t="s">
        <v>176</v>
      </c>
      <c r="R131" s="56" t="s">
        <v>177</v>
      </c>
      <c r="S131" s="56" t="s">
        <v>178</v>
      </c>
      <c r="T131" s="57" t="s">
        <v>179</v>
      </c>
    </row>
    <row r="132" spans="2:65" s="1" customFormat="1" ht="22.95" customHeight="1">
      <c r="B132" s="28"/>
      <c r="C132" s="60" t="s">
        <v>143</v>
      </c>
      <c r="I132" s="93"/>
      <c r="J132" s="135">
        <f>BK132</f>
        <v>0</v>
      </c>
      <c r="L132" s="28"/>
      <c r="M132" s="58"/>
      <c r="N132" s="49"/>
      <c r="O132" s="49"/>
      <c r="P132" s="136">
        <f>P133+P143</f>
        <v>0</v>
      </c>
      <c r="Q132" s="49"/>
      <c r="R132" s="136">
        <f>R133+R143</f>
        <v>15.970781241600001</v>
      </c>
      <c r="S132" s="49"/>
      <c r="T132" s="137">
        <f>T133+T143</f>
        <v>0</v>
      </c>
      <c r="AT132" s="13" t="s">
        <v>73</v>
      </c>
      <c r="AU132" s="13" t="s">
        <v>144</v>
      </c>
      <c r="BK132" s="138">
        <f>BK133+BK143</f>
        <v>0</v>
      </c>
    </row>
    <row r="133" spans="2:65" s="11" customFormat="1" ht="25.95" customHeight="1">
      <c r="B133" s="139"/>
      <c r="D133" s="140" t="s">
        <v>73</v>
      </c>
      <c r="E133" s="141" t="s">
        <v>180</v>
      </c>
      <c r="F133" s="141" t="s">
        <v>1673</v>
      </c>
      <c r="I133" s="142"/>
      <c r="J133" s="143">
        <f>BK133</f>
        <v>0</v>
      </c>
      <c r="L133" s="139"/>
      <c r="M133" s="144"/>
      <c r="N133" s="145"/>
      <c r="O133" s="145"/>
      <c r="P133" s="146">
        <f>P134+P141</f>
        <v>0</v>
      </c>
      <c r="Q133" s="145"/>
      <c r="R133" s="146">
        <f>R134+R141</f>
        <v>11.344620000000001</v>
      </c>
      <c r="S133" s="145"/>
      <c r="T133" s="147">
        <f>T134+T141</f>
        <v>0</v>
      </c>
      <c r="AR133" s="140" t="s">
        <v>81</v>
      </c>
      <c r="AT133" s="148" t="s">
        <v>73</v>
      </c>
      <c r="AU133" s="148" t="s">
        <v>74</v>
      </c>
      <c r="AY133" s="140" t="s">
        <v>182</v>
      </c>
      <c r="BK133" s="149">
        <f>BK134+BK141</f>
        <v>0</v>
      </c>
    </row>
    <row r="134" spans="2:65" s="11" customFormat="1" ht="22.95" customHeight="1">
      <c r="B134" s="139"/>
      <c r="D134" s="140" t="s">
        <v>73</v>
      </c>
      <c r="E134" s="150" t="s">
        <v>81</v>
      </c>
      <c r="F134" s="150" t="s">
        <v>1674</v>
      </c>
      <c r="I134" s="142"/>
      <c r="J134" s="151">
        <f>BK134</f>
        <v>0</v>
      </c>
      <c r="L134" s="139"/>
      <c r="M134" s="144"/>
      <c r="N134" s="145"/>
      <c r="O134" s="145"/>
      <c r="P134" s="146">
        <f>SUM(P135:P140)</f>
        <v>0</v>
      </c>
      <c r="Q134" s="145"/>
      <c r="R134" s="146">
        <f>SUM(R135:R140)</f>
        <v>0</v>
      </c>
      <c r="S134" s="145"/>
      <c r="T134" s="147">
        <f>SUM(T135:T140)</f>
        <v>0</v>
      </c>
      <c r="AR134" s="140" t="s">
        <v>81</v>
      </c>
      <c r="AT134" s="148" t="s">
        <v>73</v>
      </c>
      <c r="AU134" s="148" t="s">
        <v>81</v>
      </c>
      <c r="AY134" s="140" t="s">
        <v>182</v>
      </c>
      <c r="BK134" s="149">
        <f>SUM(BK135:BK140)</f>
        <v>0</v>
      </c>
    </row>
    <row r="135" spans="2:65" s="1" customFormat="1" ht="24" customHeight="1">
      <c r="B135" s="152"/>
      <c r="C135" s="153" t="s">
        <v>81</v>
      </c>
      <c r="D135" s="153" t="s">
        <v>184</v>
      </c>
      <c r="E135" s="154" t="s">
        <v>1675</v>
      </c>
      <c r="F135" s="155" t="s">
        <v>1676</v>
      </c>
      <c r="G135" s="156" t="s">
        <v>1677</v>
      </c>
      <c r="H135" s="157">
        <v>42</v>
      </c>
      <c r="I135" s="158"/>
      <c r="J135" s="159">
        <f t="shared" ref="J135:J140" si="0">ROUND(I135*H135,2)</f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ref="P135:P140" si="1">O135*H135</f>
        <v>0</v>
      </c>
      <c r="Q135" s="162">
        <v>0</v>
      </c>
      <c r="R135" s="162">
        <f t="shared" ref="R135:R140" si="2">Q135*H135</f>
        <v>0</v>
      </c>
      <c r="S135" s="162">
        <v>0</v>
      </c>
      <c r="T135" s="163">
        <f t="shared" ref="T135:T140" si="3">S135*H135</f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 t="shared" ref="BE135:BE140" si="4">IF(N135="základná",J135,0)</f>
        <v>0</v>
      </c>
      <c r="BF135" s="165">
        <f t="shared" ref="BF135:BF140" si="5">IF(N135="znížená",J135,0)</f>
        <v>0</v>
      </c>
      <c r="BG135" s="165">
        <f t="shared" ref="BG135:BG140" si="6">IF(N135="zákl. prenesená",J135,0)</f>
        <v>0</v>
      </c>
      <c r="BH135" s="165">
        <f t="shared" ref="BH135:BH140" si="7">IF(N135="zníž. prenesená",J135,0)</f>
        <v>0</v>
      </c>
      <c r="BI135" s="165">
        <f t="shared" ref="BI135:BI140" si="8">IF(N135="nulová",J135,0)</f>
        <v>0</v>
      </c>
      <c r="BJ135" s="13" t="s">
        <v>86</v>
      </c>
      <c r="BK135" s="165">
        <f t="shared" ref="BK135:BK140" si="9">ROUND(I135*H135,2)</f>
        <v>0</v>
      </c>
      <c r="BL135" s="13" t="s">
        <v>189</v>
      </c>
      <c r="BM135" s="164" t="s">
        <v>1678</v>
      </c>
    </row>
    <row r="136" spans="2:65" s="1" customFormat="1" ht="16.5" customHeight="1">
      <c r="B136" s="152"/>
      <c r="C136" s="153" t="s">
        <v>86</v>
      </c>
      <c r="D136" s="153" t="s">
        <v>184</v>
      </c>
      <c r="E136" s="154" t="s">
        <v>1679</v>
      </c>
      <c r="F136" s="155" t="s">
        <v>1680</v>
      </c>
      <c r="G136" s="156" t="s">
        <v>1677</v>
      </c>
      <c r="H136" s="157">
        <v>42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189</v>
      </c>
      <c r="BM136" s="164" t="s">
        <v>1681</v>
      </c>
    </row>
    <row r="137" spans="2:65" s="1" customFormat="1" ht="24" customHeight="1">
      <c r="B137" s="152"/>
      <c r="C137" s="153" t="s">
        <v>91</v>
      </c>
      <c r="D137" s="153" t="s">
        <v>184</v>
      </c>
      <c r="E137" s="154" t="s">
        <v>1682</v>
      </c>
      <c r="F137" s="155" t="s">
        <v>1683</v>
      </c>
      <c r="G137" s="156" t="s">
        <v>1677</v>
      </c>
      <c r="H137" s="157">
        <v>20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189</v>
      </c>
      <c r="BM137" s="164" t="s">
        <v>1684</v>
      </c>
    </row>
    <row r="138" spans="2:65" s="1" customFormat="1" ht="16.5" customHeight="1">
      <c r="B138" s="152"/>
      <c r="C138" s="153" t="s">
        <v>189</v>
      </c>
      <c r="D138" s="153" t="s">
        <v>184</v>
      </c>
      <c r="E138" s="154" t="s">
        <v>1685</v>
      </c>
      <c r="F138" s="155" t="s">
        <v>1686</v>
      </c>
      <c r="G138" s="156" t="s">
        <v>1677</v>
      </c>
      <c r="H138" s="157">
        <v>20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189</v>
      </c>
      <c r="BM138" s="164" t="s">
        <v>1687</v>
      </c>
    </row>
    <row r="139" spans="2:65" s="1" customFormat="1" ht="24" customHeight="1">
      <c r="B139" s="152"/>
      <c r="C139" s="153" t="s">
        <v>201</v>
      </c>
      <c r="D139" s="153" t="s">
        <v>184</v>
      </c>
      <c r="E139" s="154" t="s">
        <v>1688</v>
      </c>
      <c r="F139" s="155" t="s">
        <v>1689</v>
      </c>
      <c r="G139" s="156" t="s">
        <v>1677</v>
      </c>
      <c r="H139" s="157">
        <v>22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1690</v>
      </c>
    </row>
    <row r="140" spans="2:65" s="1" customFormat="1" ht="24" customHeight="1">
      <c r="B140" s="152"/>
      <c r="C140" s="153" t="s">
        <v>206</v>
      </c>
      <c r="D140" s="153" t="s">
        <v>184</v>
      </c>
      <c r="E140" s="154" t="s">
        <v>1691</v>
      </c>
      <c r="F140" s="155" t="s">
        <v>1692</v>
      </c>
      <c r="G140" s="156" t="s">
        <v>187</v>
      </c>
      <c r="H140" s="157">
        <v>14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1693</v>
      </c>
    </row>
    <row r="141" spans="2:65" s="11" customFormat="1" ht="22.95" customHeight="1">
      <c r="B141" s="139"/>
      <c r="D141" s="140" t="s">
        <v>73</v>
      </c>
      <c r="E141" s="150" t="s">
        <v>189</v>
      </c>
      <c r="F141" s="150" t="s">
        <v>1694</v>
      </c>
      <c r="I141" s="142"/>
      <c r="J141" s="151">
        <f>BK141</f>
        <v>0</v>
      </c>
      <c r="L141" s="139"/>
      <c r="M141" s="144"/>
      <c r="N141" s="145"/>
      <c r="O141" s="145"/>
      <c r="P141" s="146">
        <f>P142</f>
        <v>0</v>
      </c>
      <c r="Q141" s="145"/>
      <c r="R141" s="146">
        <f>R142</f>
        <v>11.344620000000001</v>
      </c>
      <c r="S141" s="145"/>
      <c r="T141" s="147">
        <f>T142</f>
        <v>0</v>
      </c>
      <c r="AR141" s="140" t="s">
        <v>81</v>
      </c>
      <c r="AT141" s="148" t="s">
        <v>73</v>
      </c>
      <c r="AU141" s="148" t="s">
        <v>81</v>
      </c>
      <c r="AY141" s="140" t="s">
        <v>182</v>
      </c>
      <c r="BK141" s="149">
        <f>BK142</f>
        <v>0</v>
      </c>
    </row>
    <row r="142" spans="2:65" s="1" customFormat="1" ht="24" customHeight="1">
      <c r="B142" s="152"/>
      <c r="C142" s="153" t="s">
        <v>210</v>
      </c>
      <c r="D142" s="153" t="s">
        <v>184</v>
      </c>
      <c r="E142" s="154" t="s">
        <v>1695</v>
      </c>
      <c r="F142" s="155" t="s">
        <v>1696</v>
      </c>
      <c r="G142" s="156" t="s">
        <v>1677</v>
      </c>
      <c r="H142" s="157">
        <v>6</v>
      </c>
      <c r="I142" s="158"/>
      <c r="J142" s="159">
        <f>ROUND(I142*H142,2)</f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>O142*H142</f>
        <v>0</v>
      </c>
      <c r="Q142" s="162">
        <v>1.8907700000000001</v>
      </c>
      <c r="R142" s="162">
        <f>Q142*H142</f>
        <v>11.344620000000001</v>
      </c>
      <c r="S142" s="162">
        <v>0</v>
      </c>
      <c r="T142" s="163">
        <f>S142*H142</f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3" t="s">
        <v>86</v>
      </c>
      <c r="BK142" s="165">
        <f>ROUND(I142*H142,2)</f>
        <v>0</v>
      </c>
      <c r="BL142" s="13" t="s">
        <v>189</v>
      </c>
      <c r="BM142" s="164" t="s">
        <v>1697</v>
      </c>
    </row>
    <row r="143" spans="2:65" s="11" customFormat="1" ht="25.95" customHeight="1">
      <c r="B143" s="139"/>
      <c r="D143" s="140" t="s">
        <v>73</v>
      </c>
      <c r="E143" s="141" t="s">
        <v>667</v>
      </c>
      <c r="F143" s="141" t="s">
        <v>1698</v>
      </c>
      <c r="I143" s="142"/>
      <c r="J143" s="143">
        <f>BK143</f>
        <v>0</v>
      </c>
      <c r="L143" s="139"/>
      <c r="M143" s="144"/>
      <c r="N143" s="145"/>
      <c r="O143" s="145"/>
      <c r="P143" s="146">
        <f>P144+P148+P171+P204</f>
        <v>0</v>
      </c>
      <c r="Q143" s="145"/>
      <c r="R143" s="146">
        <f>R144+R148+R171+R204</f>
        <v>4.6261612415999993</v>
      </c>
      <c r="S143" s="145"/>
      <c r="T143" s="147">
        <f>T144+T148+T171+T204</f>
        <v>0</v>
      </c>
      <c r="AR143" s="140" t="s">
        <v>86</v>
      </c>
      <c r="AT143" s="148" t="s">
        <v>73</v>
      </c>
      <c r="AU143" s="148" t="s">
        <v>74</v>
      </c>
      <c r="AY143" s="140" t="s">
        <v>182</v>
      </c>
      <c r="BK143" s="149">
        <f>BK144+BK148+BK171+BK204</f>
        <v>0</v>
      </c>
    </row>
    <row r="144" spans="2:65" s="11" customFormat="1" ht="22.95" customHeight="1">
      <c r="B144" s="139"/>
      <c r="D144" s="140" t="s">
        <v>73</v>
      </c>
      <c r="E144" s="150" t="s">
        <v>1699</v>
      </c>
      <c r="F144" s="150" t="s">
        <v>1700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SUM(P145:P147)</f>
        <v>0</v>
      </c>
      <c r="Q144" s="145"/>
      <c r="R144" s="146">
        <f>SUM(R145:R147)</f>
        <v>0.20988000000000001</v>
      </c>
      <c r="S144" s="145"/>
      <c r="T144" s="147">
        <f>SUM(T145:T147)</f>
        <v>0</v>
      </c>
      <c r="AR144" s="140" t="s">
        <v>86</v>
      </c>
      <c r="AT144" s="148" t="s">
        <v>73</v>
      </c>
      <c r="AU144" s="148" t="s">
        <v>81</v>
      </c>
      <c r="AY144" s="140" t="s">
        <v>182</v>
      </c>
      <c r="BK144" s="149">
        <f>SUM(BK145:BK147)</f>
        <v>0</v>
      </c>
    </row>
    <row r="145" spans="2:65" s="1" customFormat="1" ht="24" customHeight="1">
      <c r="B145" s="152"/>
      <c r="C145" s="153" t="s">
        <v>214</v>
      </c>
      <c r="D145" s="153" t="s">
        <v>184</v>
      </c>
      <c r="E145" s="154" t="s">
        <v>1701</v>
      </c>
      <c r="F145" s="155" t="s">
        <v>1702</v>
      </c>
      <c r="G145" s="156" t="s">
        <v>312</v>
      </c>
      <c r="H145" s="157">
        <v>477</v>
      </c>
      <c r="I145" s="158"/>
      <c r="J145" s="159">
        <f>ROUND(I145*H145,2)</f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>O145*H145</f>
        <v>0</v>
      </c>
      <c r="Q145" s="162">
        <v>4.2000000000000002E-4</v>
      </c>
      <c r="R145" s="162">
        <f>Q145*H145</f>
        <v>0.20034000000000002</v>
      </c>
      <c r="S145" s="162">
        <v>0</v>
      </c>
      <c r="T145" s="163">
        <f>S145*H145</f>
        <v>0</v>
      </c>
      <c r="AR145" s="164" t="s">
        <v>248</v>
      </c>
      <c r="AT145" s="164" t="s">
        <v>184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248</v>
      </c>
      <c r="BM145" s="164" t="s">
        <v>1703</v>
      </c>
    </row>
    <row r="146" spans="2:65" s="1" customFormat="1" ht="24" customHeight="1">
      <c r="B146" s="152"/>
      <c r="C146" s="166" t="s">
        <v>219</v>
      </c>
      <c r="D146" s="166" t="s">
        <v>280</v>
      </c>
      <c r="E146" s="167" t="s">
        <v>1704</v>
      </c>
      <c r="F146" s="168" t="s">
        <v>1705</v>
      </c>
      <c r="G146" s="169" t="s">
        <v>312</v>
      </c>
      <c r="H146" s="170">
        <v>477</v>
      </c>
      <c r="I146" s="171"/>
      <c r="J146" s="172">
        <f>ROUND(I146*H146,2)</f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>O146*H146</f>
        <v>0</v>
      </c>
      <c r="Q146" s="162">
        <v>2.0000000000000002E-5</v>
      </c>
      <c r="R146" s="162">
        <f>Q146*H146</f>
        <v>9.5400000000000016E-3</v>
      </c>
      <c r="S146" s="162">
        <v>0</v>
      </c>
      <c r="T146" s="163">
        <f>S146*H146</f>
        <v>0</v>
      </c>
      <c r="AR146" s="164" t="s">
        <v>314</v>
      </c>
      <c r="AT146" s="164" t="s">
        <v>280</v>
      </c>
      <c r="AU146" s="164" t="s">
        <v>86</v>
      </c>
      <c r="AY146" s="13" t="s">
        <v>182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3" t="s">
        <v>86</v>
      </c>
      <c r="BK146" s="165">
        <f>ROUND(I146*H146,2)</f>
        <v>0</v>
      </c>
      <c r="BL146" s="13" t="s">
        <v>248</v>
      </c>
      <c r="BM146" s="164" t="s">
        <v>1706</v>
      </c>
    </row>
    <row r="147" spans="2:65" s="1" customFormat="1" ht="24" customHeight="1">
      <c r="B147" s="152"/>
      <c r="C147" s="153" t="s">
        <v>223</v>
      </c>
      <c r="D147" s="153" t="s">
        <v>184</v>
      </c>
      <c r="E147" s="154" t="s">
        <v>1707</v>
      </c>
      <c r="F147" s="155" t="s">
        <v>1708</v>
      </c>
      <c r="G147" s="156" t="s">
        <v>196</v>
      </c>
      <c r="H147" s="157">
        <v>0.21</v>
      </c>
      <c r="I147" s="158"/>
      <c r="J147" s="159">
        <f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AR147" s="164" t="s">
        <v>248</v>
      </c>
      <c r="AT147" s="164" t="s">
        <v>184</v>
      </c>
      <c r="AU147" s="164" t="s">
        <v>86</v>
      </c>
      <c r="AY147" s="13" t="s">
        <v>182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3" t="s">
        <v>86</v>
      </c>
      <c r="BK147" s="165">
        <f>ROUND(I147*H147,2)</f>
        <v>0</v>
      </c>
      <c r="BL147" s="13" t="s">
        <v>248</v>
      </c>
      <c r="BM147" s="164" t="s">
        <v>1709</v>
      </c>
    </row>
    <row r="148" spans="2:65" s="11" customFormat="1" ht="22.95" customHeight="1">
      <c r="B148" s="139"/>
      <c r="D148" s="140" t="s">
        <v>73</v>
      </c>
      <c r="E148" s="150" t="s">
        <v>1710</v>
      </c>
      <c r="F148" s="150" t="s">
        <v>1711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SUM(P149:P170)</f>
        <v>0</v>
      </c>
      <c r="Q148" s="145"/>
      <c r="R148" s="146">
        <f>SUM(R149:R170)</f>
        <v>2.2324100000000002</v>
      </c>
      <c r="S148" s="145"/>
      <c r="T148" s="147">
        <f>SUM(T149:T170)</f>
        <v>0</v>
      </c>
      <c r="AR148" s="140" t="s">
        <v>86</v>
      </c>
      <c r="AT148" s="148" t="s">
        <v>73</v>
      </c>
      <c r="AU148" s="148" t="s">
        <v>81</v>
      </c>
      <c r="AY148" s="140" t="s">
        <v>182</v>
      </c>
      <c r="BK148" s="149">
        <f>SUM(BK149:BK170)</f>
        <v>0</v>
      </c>
    </row>
    <row r="149" spans="2:65" s="1" customFormat="1" ht="16.5" customHeight="1">
      <c r="B149" s="152"/>
      <c r="C149" s="153" t="s">
        <v>227</v>
      </c>
      <c r="D149" s="153" t="s">
        <v>184</v>
      </c>
      <c r="E149" s="154" t="s">
        <v>1712</v>
      </c>
      <c r="F149" s="155" t="s">
        <v>1713</v>
      </c>
      <c r="G149" s="156" t="s">
        <v>312</v>
      </c>
      <c r="H149" s="157">
        <v>25</v>
      </c>
      <c r="I149" s="158"/>
      <c r="J149" s="159">
        <f t="shared" ref="J149:J170" si="10">ROUND(I149*H149,2)</f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 t="shared" ref="P149:P170" si="11">O149*H149</f>
        <v>0</v>
      </c>
      <c r="Q149" s="162">
        <v>2.1389999999999999E-2</v>
      </c>
      <c r="R149" s="162">
        <f t="shared" ref="R149:R170" si="12">Q149*H149</f>
        <v>0.53474999999999995</v>
      </c>
      <c r="S149" s="162">
        <v>0</v>
      </c>
      <c r="T149" s="163">
        <f t="shared" ref="T149:T170" si="13">S149*H149</f>
        <v>0</v>
      </c>
      <c r="AR149" s="164" t="s">
        <v>248</v>
      </c>
      <c r="AT149" s="164" t="s">
        <v>184</v>
      </c>
      <c r="AU149" s="164" t="s">
        <v>86</v>
      </c>
      <c r="AY149" s="13" t="s">
        <v>182</v>
      </c>
      <c r="BE149" s="165">
        <f t="shared" ref="BE149:BE170" si="14">IF(N149="základná",J149,0)</f>
        <v>0</v>
      </c>
      <c r="BF149" s="165">
        <f t="shared" ref="BF149:BF170" si="15">IF(N149="znížená",J149,0)</f>
        <v>0</v>
      </c>
      <c r="BG149" s="165">
        <f t="shared" ref="BG149:BG170" si="16">IF(N149="zákl. prenesená",J149,0)</f>
        <v>0</v>
      </c>
      <c r="BH149" s="165">
        <f t="shared" ref="BH149:BH170" si="17">IF(N149="zníž. prenesená",J149,0)</f>
        <v>0</v>
      </c>
      <c r="BI149" s="165">
        <f t="shared" ref="BI149:BI170" si="18">IF(N149="nulová",J149,0)</f>
        <v>0</v>
      </c>
      <c r="BJ149" s="13" t="s">
        <v>86</v>
      </c>
      <c r="BK149" s="165">
        <f t="shared" ref="BK149:BK170" si="19">ROUND(I149*H149,2)</f>
        <v>0</v>
      </c>
      <c r="BL149" s="13" t="s">
        <v>248</v>
      </c>
      <c r="BM149" s="164" t="s">
        <v>1714</v>
      </c>
    </row>
    <row r="150" spans="2:65" s="1" customFormat="1" ht="16.5" customHeight="1">
      <c r="B150" s="152"/>
      <c r="C150" s="153" t="s">
        <v>231</v>
      </c>
      <c r="D150" s="153" t="s">
        <v>184</v>
      </c>
      <c r="E150" s="154" t="s">
        <v>1715</v>
      </c>
      <c r="F150" s="155" t="s">
        <v>1716</v>
      </c>
      <c r="G150" s="156" t="s">
        <v>312</v>
      </c>
      <c r="H150" s="157">
        <v>20</v>
      </c>
      <c r="I150" s="158"/>
      <c r="J150" s="159">
        <f t="shared" si="10"/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 t="shared" si="11"/>
        <v>0</v>
      </c>
      <c r="Q150" s="162">
        <v>2.7499999999999998E-3</v>
      </c>
      <c r="R150" s="162">
        <f t="shared" si="12"/>
        <v>5.4999999999999993E-2</v>
      </c>
      <c r="S150" s="162">
        <v>0</v>
      </c>
      <c r="T150" s="163">
        <f t="shared" si="13"/>
        <v>0</v>
      </c>
      <c r="AR150" s="164" t="s">
        <v>248</v>
      </c>
      <c r="AT150" s="164" t="s">
        <v>184</v>
      </c>
      <c r="AU150" s="164" t="s">
        <v>86</v>
      </c>
      <c r="AY150" s="13" t="s">
        <v>182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248</v>
      </c>
      <c r="BM150" s="164" t="s">
        <v>1717</v>
      </c>
    </row>
    <row r="151" spans="2:65" s="1" customFormat="1" ht="16.5" customHeight="1">
      <c r="B151" s="152"/>
      <c r="C151" s="153" t="s">
        <v>235</v>
      </c>
      <c r="D151" s="153" t="s">
        <v>184</v>
      </c>
      <c r="E151" s="154" t="s">
        <v>1718</v>
      </c>
      <c r="F151" s="155" t="s">
        <v>1719</v>
      </c>
      <c r="G151" s="156" t="s">
        <v>312</v>
      </c>
      <c r="H151" s="157">
        <v>10</v>
      </c>
      <c r="I151" s="158"/>
      <c r="J151" s="159">
        <f t="shared" si="10"/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si="11"/>
        <v>0</v>
      </c>
      <c r="Q151" s="162">
        <v>3.3400000000000001E-3</v>
      </c>
      <c r="R151" s="162">
        <f t="shared" si="12"/>
        <v>3.3399999999999999E-2</v>
      </c>
      <c r="S151" s="162">
        <v>0</v>
      </c>
      <c r="T151" s="163">
        <f t="shared" si="13"/>
        <v>0</v>
      </c>
      <c r="AR151" s="164" t="s">
        <v>248</v>
      </c>
      <c r="AT151" s="164" t="s">
        <v>184</v>
      </c>
      <c r="AU151" s="164" t="s">
        <v>86</v>
      </c>
      <c r="AY151" s="13" t="s">
        <v>182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248</v>
      </c>
      <c r="BM151" s="164" t="s">
        <v>1720</v>
      </c>
    </row>
    <row r="152" spans="2:65" s="1" customFormat="1" ht="16.5" customHeight="1">
      <c r="B152" s="152"/>
      <c r="C152" s="153" t="s">
        <v>239</v>
      </c>
      <c r="D152" s="153" t="s">
        <v>184</v>
      </c>
      <c r="E152" s="154" t="s">
        <v>1721</v>
      </c>
      <c r="F152" s="155" t="s">
        <v>1722</v>
      </c>
      <c r="G152" s="156" t="s">
        <v>312</v>
      </c>
      <c r="H152" s="157">
        <v>30</v>
      </c>
      <c r="I152" s="158"/>
      <c r="J152" s="159">
        <f t="shared" si="10"/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 t="shared" si="11"/>
        <v>0</v>
      </c>
      <c r="Q152" s="162">
        <v>1.08E-3</v>
      </c>
      <c r="R152" s="162">
        <f t="shared" si="12"/>
        <v>3.2399999999999998E-2</v>
      </c>
      <c r="S152" s="162">
        <v>0</v>
      </c>
      <c r="T152" s="163">
        <f t="shared" si="13"/>
        <v>0</v>
      </c>
      <c r="AR152" s="164" t="s">
        <v>248</v>
      </c>
      <c r="AT152" s="164" t="s">
        <v>184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248</v>
      </c>
      <c r="BM152" s="164" t="s">
        <v>1723</v>
      </c>
    </row>
    <row r="153" spans="2:65" s="1" customFormat="1" ht="16.5" customHeight="1">
      <c r="B153" s="152"/>
      <c r="C153" s="153" t="s">
        <v>243</v>
      </c>
      <c r="D153" s="153" t="s">
        <v>184</v>
      </c>
      <c r="E153" s="154" t="s">
        <v>1724</v>
      </c>
      <c r="F153" s="155" t="s">
        <v>1725</v>
      </c>
      <c r="G153" s="156" t="s">
        <v>312</v>
      </c>
      <c r="H153" s="157">
        <v>35</v>
      </c>
      <c r="I153" s="158"/>
      <c r="J153" s="159">
        <f t="shared" si="1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1"/>
        <v>0</v>
      </c>
      <c r="Q153" s="162">
        <v>1.09E-3</v>
      </c>
      <c r="R153" s="162">
        <f t="shared" si="12"/>
        <v>3.8150000000000003E-2</v>
      </c>
      <c r="S153" s="162">
        <v>0</v>
      </c>
      <c r="T153" s="163">
        <f t="shared" si="13"/>
        <v>0</v>
      </c>
      <c r="AR153" s="164" t="s">
        <v>248</v>
      </c>
      <c r="AT153" s="164" t="s">
        <v>184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248</v>
      </c>
      <c r="BM153" s="164" t="s">
        <v>1726</v>
      </c>
    </row>
    <row r="154" spans="2:65" s="1" customFormat="1" ht="16.5" customHeight="1">
      <c r="B154" s="152"/>
      <c r="C154" s="153" t="s">
        <v>248</v>
      </c>
      <c r="D154" s="153" t="s">
        <v>184</v>
      </c>
      <c r="E154" s="154" t="s">
        <v>1727</v>
      </c>
      <c r="F154" s="155" t="s">
        <v>1728</v>
      </c>
      <c r="G154" s="156" t="s">
        <v>312</v>
      </c>
      <c r="H154" s="157">
        <v>10</v>
      </c>
      <c r="I154" s="158"/>
      <c r="J154" s="159">
        <f t="shared" si="1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7.7999999999999999E-4</v>
      </c>
      <c r="R154" s="162">
        <f t="shared" si="12"/>
        <v>7.7999999999999996E-3</v>
      </c>
      <c r="S154" s="162">
        <v>0</v>
      </c>
      <c r="T154" s="163">
        <f t="shared" si="13"/>
        <v>0</v>
      </c>
      <c r="AR154" s="164" t="s">
        <v>248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248</v>
      </c>
      <c r="BM154" s="164" t="s">
        <v>1729</v>
      </c>
    </row>
    <row r="155" spans="2:65" s="1" customFormat="1" ht="16.5" customHeight="1">
      <c r="B155" s="152"/>
      <c r="C155" s="153" t="s">
        <v>252</v>
      </c>
      <c r="D155" s="153" t="s">
        <v>184</v>
      </c>
      <c r="E155" s="154" t="s">
        <v>1730</v>
      </c>
      <c r="F155" s="155" t="s">
        <v>1731</v>
      </c>
      <c r="G155" s="156" t="s">
        <v>312</v>
      </c>
      <c r="H155" s="157">
        <v>70</v>
      </c>
      <c r="I155" s="158"/>
      <c r="J155" s="159">
        <f t="shared" si="10"/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 t="shared" si="11"/>
        <v>0</v>
      </c>
      <c r="Q155" s="162">
        <v>1.5789999999999998E-2</v>
      </c>
      <c r="R155" s="162">
        <f t="shared" si="12"/>
        <v>1.1052999999999999</v>
      </c>
      <c r="S155" s="162">
        <v>0</v>
      </c>
      <c r="T155" s="163">
        <f t="shared" si="13"/>
        <v>0</v>
      </c>
      <c r="AR155" s="164" t="s">
        <v>248</v>
      </c>
      <c r="AT155" s="164" t="s">
        <v>184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248</v>
      </c>
      <c r="BM155" s="164" t="s">
        <v>1732</v>
      </c>
    </row>
    <row r="156" spans="2:65" s="1" customFormat="1" ht="16.5" customHeight="1">
      <c r="B156" s="152"/>
      <c r="C156" s="153" t="s">
        <v>256</v>
      </c>
      <c r="D156" s="153" t="s">
        <v>184</v>
      </c>
      <c r="E156" s="154" t="s">
        <v>1733</v>
      </c>
      <c r="F156" s="155" t="s">
        <v>1734</v>
      </c>
      <c r="G156" s="156" t="s">
        <v>312</v>
      </c>
      <c r="H156" s="157">
        <v>22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1.7840000000000002E-2</v>
      </c>
      <c r="R156" s="162">
        <f t="shared" si="12"/>
        <v>0.39248000000000005</v>
      </c>
      <c r="S156" s="162">
        <v>0</v>
      </c>
      <c r="T156" s="163">
        <f t="shared" si="13"/>
        <v>0</v>
      </c>
      <c r="AR156" s="164" t="s">
        <v>248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248</v>
      </c>
      <c r="BM156" s="164" t="s">
        <v>1735</v>
      </c>
    </row>
    <row r="157" spans="2:65" s="1" customFormat="1" ht="16.5" customHeight="1">
      <c r="B157" s="152"/>
      <c r="C157" s="153" t="s">
        <v>260</v>
      </c>
      <c r="D157" s="153" t="s">
        <v>184</v>
      </c>
      <c r="E157" s="154" t="s">
        <v>1736</v>
      </c>
      <c r="F157" s="155" t="s">
        <v>1737</v>
      </c>
      <c r="G157" s="156" t="s">
        <v>312</v>
      </c>
      <c r="H157" s="157">
        <v>3</v>
      </c>
      <c r="I157" s="158"/>
      <c r="J157" s="159">
        <f t="shared" si="10"/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 t="shared" si="11"/>
        <v>0</v>
      </c>
      <c r="Q157" s="162">
        <v>3.5200000000000001E-3</v>
      </c>
      <c r="R157" s="162">
        <f t="shared" si="12"/>
        <v>1.056E-2</v>
      </c>
      <c r="S157" s="162">
        <v>0</v>
      </c>
      <c r="T157" s="163">
        <f t="shared" si="13"/>
        <v>0</v>
      </c>
      <c r="AR157" s="164" t="s">
        <v>248</v>
      </c>
      <c r="AT157" s="164" t="s">
        <v>184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248</v>
      </c>
      <c r="BM157" s="164" t="s">
        <v>1738</v>
      </c>
    </row>
    <row r="158" spans="2:65" s="1" customFormat="1" ht="24" customHeight="1">
      <c r="B158" s="152"/>
      <c r="C158" s="153" t="s">
        <v>7</v>
      </c>
      <c r="D158" s="153" t="s">
        <v>184</v>
      </c>
      <c r="E158" s="154" t="s">
        <v>1739</v>
      </c>
      <c r="F158" s="155" t="s">
        <v>1740</v>
      </c>
      <c r="G158" s="156" t="s">
        <v>1209</v>
      </c>
      <c r="H158" s="157">
        <v>25</v>
      </c>
      <c r="I158" s="158"/>
      <c r="J158" s="159">
        <f t="shared" si="1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AR158" s="164" t="s">
        <v>248</v>
      </c>
      <c r="AT158" s="164" t="s">
        <v>184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248</v>
      </c>
      <c r="BM158" s="164" t="s">
        <v>1741</v>
      </c>
    </row>
    <row r="159" spans="2:65" s="1" customFormat="1" ht="24" customHeight="1">
      <c r="B159" s="152"/>
      <c r="C159" s="153" t="s">
        <v>267</v>
      </c>
      <c r="D159" s="153" t="s">
        <v>184</v>
      </c>
      <c r="E159" s="154" t="s">
        <v>1742</v>
      </c>
      <c r="F159" s="155" t="s">
        <v>1743</v>
      </c>
      <c r="G159" s="156" t="s">
        <v>1209</v>
      </c>
      <c r="H159" s="157">
        <v>7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AR159" s="164" t="s">
        <v>248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248</v>
      </c>
      <c r="BM159" s="164" t="s">
        <v>1744</v>
      </c>
    </row>
    <row r="160" spans="2:65" s="1" customFormat="1" ht="24" customHeight="1">
      <c r="B160" s="152"/>
      <c r="C160" s="153" t="s">
        <v>271</v>
      </c>
      <c r="D160" s="153" t="s">
        <v>184</v>
      </c>
      <c r="E160" s="154" t="s">
        <v>1745</v>
      </c>
      <c r="F160" s="155" t="s">
        <v>1746</v>
      </c>
      <c r="G160" s="156" t="s">
        <v>1209</v>
      </c>
      <c r="H160" s="157">
        <v>20</v>
      </c>
      <c r="I160" s="158"/>
      <c r="J160" s="159">
        <f t="shared" si="1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AR160" s="164" t="s">
        <v>248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248</v>
      </c>
      <c r="BM160" s="164" t="s">
        <v>1747</v>
      </c>
    </row>
    <row r="161" spans="2:65" s="1" customFormat="1" ht="16.5" customHeight="1">
      <c r="B161" s="152"/>
      <c r="C161" s="153" t="s">
        <v>275</v>
      </c>
      <c r="D161" s="153" t="s">
        <v>184</v>
      </c>
      <c r="E161" s="154" t="s">
        <v>1748</v>
      </c>
      <c r="F161" s="155" t="s">
        <v>1749</v>
      </c>
      <c r="G161" s="156" t="s">
        <v>246</v>
      </c>
      <c r="H161" s="157">
        <v>4</v>
      </c>
      <c r="I161" s="158"/>
      <c r="J161" s="159">
        <f t="shared" si="1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4.6000000000000001E-4</v>
      </c>
      <c r="R161" s="162">
        <f t="shared" si="12"/>
        <v>1.8400000000000001E-3</v>
      </c>
      <c r="S161" s="162">
        <v>0</v>
      </c>
      <c r="T161" s="163">
        <f t="shared" si="13"/>
        <v>0</v>
      </c>
      <c r="AR161" s="164" t="s">
        <v>248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248</v>
      </c>
      <c r="BM161" s="164" t="s">
        <v>1750</v>
      </c>
    </row>
    <row r="162" spans="2:65" s="1" customFormat="1" ht="16.5" customHeight="1">
      <c r="B162" s="152"/>
      <c r="C162" s="166" t="s">
        <v>279</v>
      </c>
      <c r="D162" s="166" t="s">
        <v>280</v>
      </c>
      <c r="E162" s="167" t="s">
        <v>1751</v>
      </c>
      <c r="F162" s="168" t="s">
        <v>1752</v>
      </c>
      <c r="G162" s="169" t="s">
        <v>246</v>
      </c>
      <c r="H162" s="170">
        <v>4</v>
      </c>
      <c r="I162" s="171"/>
      <c r="J162" s="172">
        <f t="shared" si="10"/>
        <v>0</v>
      </c>
      <c r="K162" s="168" t="s">
        <v>1</v>
      </c>
      <c r="L162" s="173"/>
      <c r="M162" s="174" t="s">
        <v>1</v>
      </c>
      <c r="N162" s="175" t="s">
        <v>40</v>
      </c>
      <c r="O162" s="51"/>
      <c r="P162" s="162">
        <f t="shared" si="11"/>
        <v>0</v>
      </c>
      <c r="Q162" s="162">
        <v>7.3999999999999999E-4</v>
      </c>
      <c r="R162" s="162">
        <f t="shared" si="12"/>
        <v>2.96E-3</v>
      </c>
      <c r="S162" s="162">
        <v>0</v>
      </c>
      <c r="T162" s="163">
        <f t="shared" si="13"/>
        <v>0</v>
      </c>
      <c r="AR162" s="164" t="s">
        <v>314</v>
      </c>
      <c r="AT162" s="164" t="s">
        <v>280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248</v>
      </c>
      <c r="BM162" s="164" t="s">
        <v>1753</v>
      </c>
    </row>
    <row r="163" spans="2:65" s="1" customFormat="1" ht="24" customHeight="1">
      <c r="B163" s="152"/>
      <c r="C163" s="166" t="s">
        <v>285</v>
      </c>
      <c r="D163" s="166" t="s">
        <v>280</v>
      </c>
      <c r="E163" s="167" t="s">
        <v>1754</v>
      </c>
      <c r="F163" s="168" t="s">
        <v>1755</v>
      </c>
      <c r="G163" s="169" t="s">
        <v>246</v>
      </c>
      <c r="H163" s="170">
        <v>3</v>
      </c>
      <c r="I163" s="171"/>
      <c r="J163" s="172">
        <f t="shared" si="10"/>
        <v>0</v>
      </c>
      <c r="K163" s="168" t="s">
        <v>1</v>
      </c>
      <c r="L163" s="173"/>
      <c r="M163" s="174" t="s">
        <v>1</v>
      </c>
      <c r="N163" s="175" t="s">
        <v>40</v>
      </c>
      <c r="O163" s="51"/>
      <c r="P163" s="162">
        <f t="shared" si="11"/>
        <v>0</v>
      </c>
      <c r="Q163" s="162">
        <v>1.66E-3</v>
      </c>
      <c r="R163" s="162">
        <f t="shared" si="12"/>
        <v>4.9800000000000001E-3</v>
      </c>
      <c r="S163" s="162">
        <v>0</v>
      </c>
      <c r="T163" s="163">
        <f t="shared" si="13"/>
        <v>0</v>
      </c>
      <c r="AR163" s="164" t="s">
        <v>314</v>
      </c>
      <c r="AT163" s="164" t="s">
        <v>280</v>
      </c>
      <c r="AU163" s="164" t="s">
        <v>86</v>
      </c>
      <c r="AY163" s="13" t="s">
        <v>182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248</v>
      </c>
      <c r="BM163" s="164" t="s">
        <v>1756</v>
      </c>
    </row>
    <row r="164" spans="2:65" s="1" customFormat="1" ht="36" customHeight="1">
      <c r="B164" s="152"/>
      <c r="C164" s="166" t="s">
        <v>289</v>
      </c>
      <c r="D164" s="166" t="s">
        <v>280</v>
      </c>
      <c r="E164" s="167" t="s">
        <v>1757</v>
      </c>
      <c r="F164" s="168" t="s">
        <v>1758</v>
      </c>
      <c r="G164" s="169" t="s">
        <v>246</v>
      </c>
      <c r="H164" s="170">
        <v>3</v>
      </c>
      <c r="I164" s="171"/>
      <c r="J164" s="172">
        <f t="shared" si="10"/>
        <v>0</v>
      </c>
      <c r="K164" s="168" t="s">
        <v>1</v>
      </c>
      <c r="L164" s="173"/>
      <c r="M164" s="174" t="s">
        <v>1</v>
      </c>
      <c r="N164" s="175" t="s">
        <v>40</v>
      </c>
      <c r="O164" s="51"/>
      <c r="P164" s="162">
        <f t="shared" si="11"/>
        <v>0</v>
      </c>
      <c r="Q164" s="162">
        <v>4.8000000000000001E-4</v>
      </c>
      <c r="R164" s="162">
        <f t="shared" si="12"/>
        <v>1.4400000000000001E-3</v>
      </c>
      <c r="S164" s="162">
        <v>0</v>
      </c>
      <c r="T164" s="163">
        <f t="shared" si="13"/>
        <v>0</v>
      </c>
      <c r="AR164" s="164" t="s">
        <v>314</v>
      </c>
      <c r="AT164" s="164" t="s">
        <v>280</v>
      </c>
      <c r="AU164" s="164" t="s">
        <v>86</v>
      </c>
      <c r="AY164" s="13" t="s">
        <v>182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248</v>
      </c>
      <c r="BM164" s="164" t="s">
        <v>1759</v>
      </c>
    </row>
    <row r="165" spans="2:65" s="1" customFormat="1" ht="16.5" customHeight="1">
      <c r="B165" s="152"/>
      <c r="C165" s="153" t="s">
        <v>293</v>
      </c>
      <c r="D165" s="153" t="s">
        <v>184</v>
      </c>
      <c r="E165" s="154" t="s">
        <v>1760</v>
      </c>
      <c r="F165" s="155" t="s">
        <v>1761</v>
      </c>
      <c r="G165" s="156" t="s">
        <v>246</v>
      </c>
      <c r="H165" s="157">
        <v>2</v>
      </c>
      <c r="I165" s="158"/>
      <c r="J165" s="159">
        <f t="shared" si="1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1"/>
        <v>0</v>
      </c>
      <c r="Q165" s="162">
        <v>2.9999999999999997E-4</v>
      </c>
      <c r="R165" s="162">
        <f t="shared" si="12"/>
        <v>5.9999999999999995E-4</v>
      </c>
      <c r="S165" s="162">
        <v>0</v>
      </c>
      <c r="T165" s="163">
        <f t="shared" si="13"/>
        <v>0</v>
      </c>
      <c r="AR165" s="164" t="s">
        <v>248</v>
      </c>
      <c r="AT165" s="164" t="s">
        <v>184</v>
      </c>
      <c r="AU165" s="164" t="s">
        <v>86</v>
      </c>
      <c r="AY165" s="13" t="s">
        <v>182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248</v>
      </c>
      <c r="BM165" s="164" t="s">
        <v>1762</v>
      </c>
    </row>
    <row r="166" spans="2:65" s="1" customFormat="1" ht="16.5" customHeight="1">
      <c r="B166" s="152"/>
      <c r="C166" s="166" t="s">
        <v>297</v>
      </c>
      <c r="D166" s="166" t="s">
        <v>280</v>
      </c>
      <c r="E166" s="167" t="s">
        <v>1763</v>
      </c>
      <c r="F166" s="168" t="s">
        <v>1764</v>
      </c>
      <c r="G166" s="169" t="s">
        <v>246</v>
      </c>
      <c r="H166" s="170">
        <v>15</v>
      </c>
      <c r="I166" s="171"/>
      <c r="J166" s="172">
        <f t="shared" si="10"/>
        <v>0</v>
      </c>
      <c r="K166" s="168" t="s">
        <v>1</v>
      </c>
      <c r="L166" s="173"/>
      <c r="M166" s="174" t="s">
        <v>1</v>
      </c>
      <c r="N166" s="175" t="s">
        <v>40</v>
      </c>
      <c r="O166" s="51"/>
      <c r="P166" s="162">
        <f t="shared" si="11"/>
        <v>0</v>
      </c>
      <c r="Q166" s="162">
        <v>6.2E-4</v>
      </c>
      <c r="R166" s="162">
        <f t="shared" si="12"/>
        <v>9.2999999999999992E-3</v>
      </c>
      <c r="S166" s="162">
        <v>0</v>
      </c>
      <c r="T166" s="163">
        <f t="shared" si="13"/>
        <v>0</v>
      </c>
      <c r="AR166" s="164" t="s">
        <v>314</v>
      </c>
      <c r="AT166" s="164" t="s">
        <v>280</v>
      </c>
      <c r="AU166" s="164" t="s">
        <v>86</v>
      </c>
      <c r="AY166" s="13" t="s">
        <v>182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248</v>
      </c>
      <c r="BM166" s="164" t="s">
        <v>1765</v>
      </c>
    </row>
    <row r="167" spans="2:65" s="1" customFormat="1" ht="16.5" customHeight="1">
      <c r="B167" s="152"/>
      <c r="C167" s="166" t="s">
        <v>301</v>
      </c>
      <c r="D167" s="166" t="s">
        <v>280</v>
      </c>
      <c r="E167" s="167" t="s">
        <v>1766</v>
      </c>
      <c r="F167" s="168" t="s">
        <v>1767</v>
      </c>
      <c r="G167" s="169" t="s">
        <v>246</v>
      </c>
      <c r="H167" s="170">
        <v>5</v>
      </c>
      <c r="I167" s="171"/>
      <c r="J167" s="172">
        <f t="shared" si="10"/>
        <v>0</v>
      </c>
      <c r="K167" s="168" t="s">
        <v>1</v>
      </c>
      <c r="L167" s="173"/>
      <c r="M167" s="174" t="s">
        <v>1</v>
      </c>
      <c r="N167" s="175" t="s">
        <v>40</v>
      </c>
      <c r="O167" s="51"/>
      <c r="P167" s="162">
        <f t="shared" si="11"/>
        <v>0</v>
      </c>
      <c r="Q167" s="162">
        <v>2.9E-4</v>
      </c>
      <c r="R167" s="162">
        <f t="shared" si="12"/>
        <v>1.4499999999999999E-3</v>
      </c>
      <c r="S167" s="162">
        <v>0</v>
      </c>
      <c r="T167" s="163">
        <f t="shared" si="13"/>
        <v>0</v>
      </c>
      <c r="AR167" s="164" t="s">
        <v>314</v>
      </c>
      <c r="AT167" s="164" t="s">
        <v>280</v>
      </c>
      <c r="AU167" s="164" t="s">
        <v>86</v>
      </c>
      <c r="AY167" s="13" t="s">
        <v>182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3" t="s">
        <v>86</v>
      </c>
      <c r="BK167" s="165">
        <f t="shared" si="19"/>
        <v>0</v>
      </c>
      <c r="BL167" s="13" t="s">
        <v>248</v>
      </c>
      <c r="BM167" s="164" t="s">
        <v>1768</v>
      </c>
    </row>
    <row r="168" spans="2:65" s="1" customFormat="1" ht="24" customHeight="1">
      <c r="B168" s="152"/>
      <c r="C168" s="153" t="s">
        <v>305</v>
      </c>
      <c r="D168" s="153" t="s">
        <v>184</v>
      </c>
      <c r="E168" s="154" t="s">
        <v>1769</v>
      </c>
      <c r="F168" s="155" t="s">
        <v>1770</v>
      </c>
      <c r="G168" s="156" t="s">
        <v>280</v>
      </c>
      <c r="H168" s="157">
        <v>225</v>
      </c>
      <c r="I168" s="158"/>
      <c r="J168" s="159">
        <f t="shared" si="1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3" t="s">
        <v>86</v>
      </c>
      <c r="BK168" s="165">
        <f t="shared" si="19"/>
        <v>0</v>
      </c>
      <c r="BL168" s="13" t="s">
        <v>248</v>
      </c>
      <c r="BM168" s="164" t="s">
        <v>1771</v>
      </c>
    </row>
    <row r="169" spans="2:65" s="1" customFormat="1" ht="24" customHeight="1">
      <c r="B169" s="152"/>
      <c r="C169" s="153" t="s">
        <v>309</v>
      </c>
      <c r="D169" s="153" t="s">
        <v>184</v>
      </c>
      <c r="E169" s="154" t="s">
        <v>1772</v>
      </c>
      <c r="F169" s="155" t="s">
        <v>1773</v>
      </c>
      <c r="G169" s="156" t="s">
        <v>280</v>
      </c>
      <c r="H169" s="157">
        <v>225</v>
      </c>
      <c r="I169" s="158"/>
      <c r="J169" s="159">
        <f t="shared" si="1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AR169" s="164" t="s">
        <v>248</v>
      </c>
      <c r="AT169" s="164" t="s">
        <v>184</v>
      </c>
      <c r="AU169" s="164" t="s">
        <v>86</v>
      </c>
      <c r="AY169" s="13" t="s">
        <v>182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3" t="s">
        <v>86</v>
      </c>
      <c r="BK169" s="165">
        <f t="shared" si="19"/>
        <v>0</v>
      </c>
      <c r="BL169" s="13" t="s">
        <v>248</v>
      </c>
      <c r="BM169" s="164" t="s">
        <v>1774</v>
      </c>
    </row>
    <row r="170" spans="2:65" s="1" customFormat="1" ht="24" customHeight="1">
      <c r="B170" s="152"/>
      <c r="C170" s="153" t="s">
        <v>314</v>
      </c>
      <c r="D170" s="153" t="s">
        <v>184</v>
      </c>
      <c r="E170" s="154" t="s">
        <v>1775</v>
      </c>
      <c r="F170" s="155" t="s">
        <v>1776</v>
      </c>
      <c r="G170" s="156" t="s">
        <v>1777</v>
      </c>
      <c r="H170" s="157">
        <v>2.2320000000000002</v>
      </c>
      <c r="I170" s="158"/>
      <c r="J170" s="159">
        <f t="shared" si="10"/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AR170" s="164" t="s">
        <v>248</v>
      </c>
      <c r="AT170" s="164" t="s">
        <v>184</v>
      </c>
      <c r="AU170" s="164" t="s">
        <v>86</v>
      </c>
      <c r="AY170" s="13" t="s">
        <v>182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3" t="s">
        <v>86</v>
      </c>
      <c r="BK170" s="165">
        <f t="shared" si="19"/>
        <v>0</v>
      </c>
      <c r="BL170" s="13" t="s">
        <v>248</v>
      </c>
      <c r="BM170" s="164" t="s">
        <v>1778</v>
      </c>
    </row>
    <row r="171" spans="2:65" s="11" customFormat="1" ht="22.95" customHeight="1">
      <c r="B171" s="139"/>
      <c r="D171" s="140" t="s">
        <v>73</v>
      </c>
      <c r="E171" s="150" t="s">
        <v>711</v>
      </c>
      <c r="F171" s="150" t="s">
        <v>1779</v>
      </c>
      <c r="I171" s="142"/>
      <c r="J171" s="151">
        <f>BK171</f>
        <v>0</v>
      </c>
      <c r="L171" s="139"/>
      <c r="M171" s="144"/>
      <c r="N171" s="145"/>
      <c r="O171" s="145"/>
      <c r="P171" s="146">
        <f>SUM(P172:P203)</f>
        <v>0</v>
      </c>
      <c r="Q171" s="145"/>
      <c r="R171" s="146">
        <f>SUM(R172:R203)</f>
        <v>1.2033922855999994</v>
      </c>
      <c r="S171" s="145"/>
      <c r="T171" s="147">
        <f>SUM(T172:T203)</f>
        <v>0</v>
      </c>
      <c r="AR171" s="140" t="s">
        <v>86</v>
      </c>
      <c r="AT171" s="148" t="s">
        <v>73</v>
      </c>
      <c r="AU171" s="148" t="s">
        <v>81</v>
      </c>
      <c r="AY171" s="140" t="s">
        <v>182</v>
      </c>
      <c r="BK171" s="149">
        <f>SUM(BK172:BK203)</f>
        <v>0</v>
      </c>
    </row>
    <row r="172" spans="2:65" s="1" customFormat="1" ht="24" customHeight="1">
      <c r="B172" s="152"/>
      <c r="C172" s="153" t="s">
        <v>318</v>
      </c>
      <c r="D172" s="153" t="s">
        <v>184</v>
      </c>
      <c r="E172" s="154" t="s">
        <v>1780</v>
      </c>
      <c r="F172" s="155" t="s">
        <v>1781</v>
      </c>
      <c r="G172" s="156" t="s">
        <v>312</v>
      </c>
      <c r="H172" s="157">
        <v>40</v>
      </c>
      <c r="I172" s="158"/>
      <c r="J172" s="159">
        <f t="shared" ref="J172:J203" si="20">ROUND(I172*H172,2)</f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ref="P172:P203" si="21">O172*H172</f>
        <v>0</v>
      </c>
      <c r="Q172" s="162">
        <v>1.367341392E-2</v>
      </c>
      <c r="R172" s="162">
        <f t="shared" ref="R172:R203" si="22">Q172*H172</f>
        <v>0.54693655679999997</v>
      </c>
      <c r="S172" s="162">
        <v>0</v>
      </c>
      <c r="T172" s="163">
        <f t="shared" ref="T172:T203" si="23">S172*H172</f>
        <v>0</v>
      </c>
      <c r="AR172" s="164" t="s">
        <v>248</v>
      </c>
      <c r="AT172" s="164" t="s">
        <v>184</v>
      </c>
      <c r="AU172" s="164" t="s">
        <v>86</v>
      </c>
      <c r="AY172" s="13" t="s">
        <v>182</v>
      </c>
      <c r="BE172" s="165">
        <f t="shared" ref="BE172:BE203" si="24">IF(N172="základná",J172,0)</f>
        <v>0</v>
      </c>
      <c r="BF172" s="165">
        <f t="shared" ref="BF172:BF203" si="25">IF(N172="znížená",J172,0)</f>
        <v>0</v>
      </c>
      <c r="BG172" s="165">
        <f t="shared" ref="BG172:BG203" si="26">IF(N172="zákl. prenesená",J172,0)</f>
        <v>0</v>
      </c>
      <c r="BH172" s="165">
        <f t="shared" ref="BH172:BH203" si="27">IF(N172="zníž. prenesená",J172,0)</f>
        <v>0</v>
      </c>
      <c r="BI172" s="165">
        <f t="shared" ref="BI172:BI203" si="28">IF(N172="nulová",J172,0)</f>
        <v>0</v>
      </c>
      <c r="BJ172" s="13" t="s">
        <v>86</v>
      </c>
      <c r="BK172" s="165">
        <f t="shared" ref="BK172:BK203" si="29">ROUND(I172*H172,2)</f>
        <v>0</v>
      </c>
      <c r="BL172" s="13" t="s">
        <v>248</v>
      </c>
      <c r="BM172" s="164" t="s">
        <v>1782</v>
      </c>
    </row>
    <row r="173" spans="2:65" s="1" customFormat="1" ht="24" customHeight="1">
      <c r="B173" s="152"/>
      <c r="C173" s="153" t="s">
        <v>322</v>
      </c>
      <c r="D173" s="153" t="s">
        <v>184</v>
      </c>
      <c r="E173" s="154" t="s">
        <v>1783</v>
      </c>
      <c r="F173" s="155" t="s">
        <v>1784</v>
      </c>
      <c r="G173" s="156" t="s">
        <v>312</v>
      </c>
      <c r="H173" s="157">
        <v>15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1.595838192E-2</v>
      </c>
      <c r="R173" s="162">
        <f t="shared" si="22"/>
        <v>0.23937572880000002</v>
      </c>
      <c r="S173" s="162">
        <v>0</v>
      </c>
      <c r="T173" s="163">
        <f t="shared" si="23"/>
        <v>0</v>
      </c>
      <c r="AR173" s="164" t="s">
        <v>248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248</v>
      </c>
      <c r="BM173" s="164" t="s">
        <v>1785</v>
      </c>
    </row>
    <row r="174" spans="2:65" s="1" customFormat="1" ht="24" customHeight="1">
      <c r="B174" s="152"/>
      <c r="C174" s="153" t="s">
        <v>327</v>
      </c>
      <c r="D174" s="153" t="s">
        <v>184</v>
      </c>
      <c r="E174" s="154" t="s">
        <v>1786</v>
      </c>
      <c r="F174" s="155" t="s">
        <v>1787</v>
      </c>
      <c r="G174" s="156" t="s">
        <v>312</v>
      </c>
      <c r="H174" s="157">
        <v>230</v>
      </c>
      <c r="I174" s="158"/>
      <c r="J174" s="159">
        <f t="shared" si="20"/>
        <v>0</v>
      </c>
      <c r="K174" s="155" t="s">
        <v>1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2.9E-4</v>
      </c>
      <c r="R174" s="162">
        <f t="shared" si="22"/>
        <v>6.6699999999999995E-2</v>
      </c>
      <c r="S174" s="162">
        <v>0</v>
      </c>
      <c r="T174" s="163">
        <f t="shared" si="23"/>
        <v>0</v>
      </c>
      <c r="AR174" s="164" t="s">
        <v>248</v>
      </c>
      <c r="AT174" s="164" t="s">
        <v>184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248</v>
      </c>
      <c r="BM174" s="164" t="s">
        <v>1788</v>
      </c>
    </row>
    <row r="175" spans="2:65" s="1" customFormat="1" ht="24" customHeight="1">
      <c r="B175" s="152"/>
      <c r="C175" s="153" t="s">
        <v>331</v>
      </c>
      <c r="D175" s="153" t="s">
        <v>184</v>
      </c>
      <c r="E175" s="154" t="s">
        <v>1789</v>
      </c>
      <c r="F175" s="155" t="s">
        <v>1790</v>
      </c>
      <c r="G175" s="156" t="s">
        <v>312</v>
      </c>
      <c r="H175" s="157">
        <v>105</v>
      </c>
      <c r="I175" s="158"/>
      <c r="J175" s="159">
        <f t="shared" si="2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8.4000000000000003E-4</v>
      </c>
      <c r="R175" s="162">
        <f t="shared" si="22"/>
        <v>8.8200000000000001E-2</v>
      </c>
      <c r="S175" s="162">
        <v>0</v>
      </c>
      <c r="T175" s="163">
        <f t="shared" si="23"/>
        <v>0</v>
      </c>
      <c r="AR175" s="164" t="s">
        <v>248</v>
      </c>
      <c r="AT175" s="164" t="s">
        <v>184</v>
      </c>
      <c r="AU175" s="164" t="s">
        <v>86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248</v>
      </c>
      <c r="BM175" s="164" t="s">
        <v>1791</v>
      </c>
    </row>
    <row r="176" spans="2:65" s="1" customFormat="1" ht="24" customHeight="1">
      <c r="B176" s="152"/>
      <c r="C176" s="153" t="s">
        <v>335</v>
      </c>
      <c r="D176" s="153" t="s">
        <v>184</v>
      </c>
      <c r="E176" s="154" t="s">
        <v>1792</v>
      </c>
      <c r="F176" s="155" t="s">
        <v>1793</v>
      </c>
      <c r="G176" s="156" t="s">
        <v>312</v>
      </c>
      <c r="H176" s="157">
        <v>45</v>
      </c>
      <c r="I176" s="158"/>
      <c r="J176" s="159">
        <f t="shared" si="20"/>
        <v>0</v>
      </c>
      <c r="K176" s="155" t="s">
        <v>1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7.7999999999999999E-4</v>
      </c>
      <c r="R176" s="162">
        <f t="shared" si="22"/>
        <v>3.5099999999999999E-2</v>
      </c>
      <c r="S176" s="162">
        <v>0</v>
      </c>
      <c r="T176" s="163">
        <f t="shared" si="23"/>
        <v>0</v>
      </c>
      <c r="AR176" s="164" t="s">
        <v>248</v>
      </c>
      <c r="AT176" s="164" t="s">
        <v>184</v>
      </c>
      <c r="AU176" s="164" t="s">
        <v>86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248</v>
      </c>
      <c r="BM176" s="164" t="s">
        <v>1794</v>
      </c>
    </row>
    <row r="177" spans="2:65" s="1" customFormat="1" ht="24" customHeight="1">
      <c r="B177" s="152"/>
      <c r="C177" s="153" t="s">
        <v>339</v>
      </c>
      <c r="D177" s="153" t="s">
        <v>184</v>
      </c>
      <c r="E177" s="154" t="s">
        <v>1795</v>
      </c>
      <c r="F177" s="155" t="s">
        <v>1796</v>
      </c>
      <c r="G177" s="156" t="s">
        <v>312</v>
      </c>
      <c r="H177" s="157">
        <v>30</v>
      </c>
      <c r="I177" s="158"/>
      <c r="J177" s="159">
        <f t="shared" si="2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8.8000000000000003E-4</v>
      </c>
      <c r="R177" s="162">
        <f t="shared" si="22"/>
        <v>2.64E-2</v>
      </c>
      <c r="S177" s="162">
        <v>0</v>
      </c>
      <c r="T177" s="163">
        <f t="shared" si="23"/>
        <v>0</v>
      </c>
      <c r="AR177" s="164" t="s">
        <v>248</v>
      </c>
      <c r="AT177" s="164" t="s">
        <v>184</v>
      </c>
      <c r="AU177" s="164" t="s">
        <v>86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248</v>
      </c>
      <c r="BM177" s="164" t="s">
        <v>1797</v>
      </c>
    </row>
    <row r="178" spans="2:65" s="1" customFormat="1" ht="24" customHeight="1">
      <c r="B178" s="152"/>
      <c r="C178" s="153" t="s">
        <v>343</v>
      </c>
      <c r="D178" s="153" t="s">
        <v>184</v>
      </c>
      <c r="E178" s="154" t="s">
        <v>1798</v>
      </c>
      <c r="F178" s="155" t="s">
        <v>1799</v>
      </c>
      <c r="G178" s="156" t="s">
        <v>312</v>
      </c>
      <c r="H178" s="157">
        <v>12</v>
      </c>
      <c r="I178" s="158"/>
      <c r="J178" s="159">
        <f t="shared" si="20"/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1.24E-3</v>
      </c>
      <c r="R178" s="162">
        <f t="shared" si="22"/>
        <v>1.4880000000000001E-2</v>
      </c>
      <c r="S178" s="162">
        <v>0</v>
      </c>
      <c r="T178" s="163">
        <f t="shared" si="23"/>
        <v>0</v>
      </c>
      <c r="AR178" s="164" t="s">
        <v>248</v>
      </c>
      <c r="AT178" s="164" t="s">
        <v>184</v>
      </c>
      <c r="AU178" s="164" t="s">
        <v>86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248</v>
      </c>
      <c r="BM178" s="164" t="s">
        <v>1800</v>
      </c>
    </row>
    <row r="179" spans="2:65" s="1" customFormat="1" ht="24" customHeight="1">
      <c r="B179" s="152"/>
      <c r="C179" s="153" t="s">
        <v>347</v>
      </c>
      <c r="D179" s="153" t="s">
        <v>184</v>
      </c>
      <c r="E179" s="154" t="s">
        <v>1801</v>
      </c>
      <c r="F179" s="155" t="s">
        <v>1802</v>
      </c>
      <c r="G179" s="156" t="s">
        <v>246</v>
      </c>
      <c r="H179" s="157">
        <v>54</v>
      </c>
      <c r="I179" s="158"/>
      <c r="J179" s="159">
        <f t="shared" si="20"/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1.2999999999999999E-4</v>
      </c>
      <c r="R179" s="162">
        <f t="shared" si="22"/>
        <v>7.0199999999999993E-3</v>
      </c>
      <c r="S179" s="162">
        <v>0</v>
      </c>
      <c r="T179" s="163">
        <f t="shared" si="23"/>
        <v>0</v>
      </c>
      <c r="AR179" s="164" t="s">
        <v>248</v>
      </c>
      <c r="AT179" s="164" t="s">
        <v>184</v>
      </c>
      <c r="AU179" s="164" t="s">
        <v>86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248</v>
      </c>
      <c r="BM179" s="164" t="s">
        <v>1803</v>
      </c>
    </row>
    <row r="180" spans="2:65" s="1" customFormat="1" ht="16.5" customHeight="1">
      <c r="B180" s="152"/>
      <c r="C180" s="166" t="s">
        <v>351</v>
      </c>
      <c r="D180" s="166" t="s">
        <v>280</v>
      </c>
      <c r="E180" s="167" t="s">
        <v>1804</v>
      </c>
      <c r="F180" s="168" t="s">
        <v>1805</v>
      </c>
      <c r="G180" s="169" t="s">
        <v>246</v>
      </c>
      <c r="H180" s="170">
        <v>54</v>
      </c>
      <c r="I180" s="171"/>
      <c r="J180" s="172">
        <f t="shared" si="20"/>
        <v>0</v>
      </c>
      <c r="K180" s="168" t="s">
        <v>1</v>
      </c>
      <c r="L180" s="173"/>
      <c r="M180" s="174" t="s">
        <v>1</v>
      </c>
      <c r="N180" s="175" t="s">
        <v>40</v>
      </c>
      <c r="O180" s="51"/>
      <c r="P180" s="162">
        <f t="shared" si="21"/>
        <v>0</v>
      </c>
      <c r="Q180" s="162">
        <v>8.9999999999999998E-4</v>
      </c>
      <c r="R180" s="162">
        <f t="shared" si="22"/>
        <v>4.8599999999999997E-2</v>
      </c>
      <c r="S180" s="162">
        <v>0</v>
      </c>
      <c r="T180" s="163">
        <f t="shared" si="23"/>
        <v>0</v>
      </c>
      <c r="AR180" s="164" t="s">
        <v>314</v>
      </c>
      <c r="AT180" s="164" t="s">
        <v>280</v>
      </c>
      <c r="AU180" s="164" t="s">
        <v>86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248</v>
      </c>
      <c r="BM180" s="164" t="s">
        <v>1806</v>
      </c>
    </row>
    <row r="181" spans="2:65" s="1" customFormat="1" ht="24" customHeight="1">
      <c r="B181" s="152"/>
      <c r="C181" s="153" t="s">
        <v>355</v>
      </c>
      <c r="D181" s="153" t="s">
        <v>184</v>
      </c>
      <c r="E181" s="154" t="s">
        <v>1807</v>
      </c>
      <c r="F181" s="155" t="s">
        <v>1808</v>
      </c>
      <c r="G181" s="156" t="s">
        <v>1809</v>
      </c>
      <c r="H181" s="157">
        <v>10</v>
      </c>
      <c r="I181" s="158"/>
      <c r="J181" s="159">
        <f t="shared" si="20"/>
        <v>0</v>
      </c>
      <c r="K181" s="155" t="s">
        <v>1</v>
      </c>
      <c r="L181" s="28"/>
      <c r="M181" s="160" t="s">
        <v>1</v>
      </c>
      <c r="N181" s="161" t="s">
        <v>40</v>
      </c>
      <c r="O181" s="51"/>
      <c r="P181" s="162">
        <f t="shared" si="21"/>
        <v>0</v>
      </c>
      <c r="Q181" s="162">
        <v>2.5999999999999998E-4</v>
      </c>
      <c r="R181" s="162">
        <f t="shared" si="22"/>
        <v>2.5999999999999999E-3</v>
      </c>
      <c r="S181" s="162">
        <v>0</v>
      </c>
      <c r="T181" s="163">
        <f t="shared" si="23"/>
        <v>0</v>
      </c>
      <c r="AR181" s="164" t="s">
        <v>248</v>
      </c>
      <c r="AT181" s="164" t="s">
        <v>184</v>
      </c>
      <c r="AU181" s="164" t="s">
        <v>86</v>
      </c>
      <c r="AY181" s="13" t="s">
        <v>182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248</v>
      </c>
      <c r="BM181" s="164" t="s">
        <v>1810</v>
      </c>
    </row>
    <row r="182" spans="2:65" s="1" customFormat="1" ht="24" customHeight="1">
      <c r="B182" s="152"/>
      <c r="C182" s="153" t="s">
        <v>359</v>
      </c>
      <c r="D182" s="153" t="s">
        <v>184</v>
      </c>
      <c r="E182" s="154" t="s">
        <v>1811</v>
      </c>
      <c r="F182" s="155" t="s">
        <v>1812</v>
      </c>
      <c r="G182" s="156" t="s">
        <v>246</v>
      </c>
      <c r="H182" s="157">
        <v>15</v>
      </c>
      <c r="I182" s="158"/>
      <c r="J182" s="159">
        <f t="shared" si="20"/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2.0000000000000002E-5</v>
      </c>
      <c r="R182" s="162">
        <f t="shared" si="22"/>
        <v>3.0000000000000003E-4</v>
      </c>
      <c r="S182" s="162">
        <v>0</v>
      </c>
      <c r="T182" s="163">
        <f t="shared" si="23"/>
        <v>0</v>
      </c>
      <c r="AR182" s="164" t="s">
        <v>248</v>
      </c>
      <c r="AT182" s="164" t="s">
        <v>184</v>
      </c>
      <c r="AU182" s="164" t="s">
        <v>86</v>
      </c>
      <c r="AY182" s="13" t="s">
        <v>182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248</v>
      </c>
      <c r="BM182" s="164" t="s">
        <v>1813</v>
      </c>
    </row>
    <row r="183" spans="2:65" s="1" customFormat="1" ht="16.5" customHeight="1">
      <c r="B183" s="152"/>
      <c r="C183" s="166" t="s">
        <v>363</v>
      </c>
      <c r="D183" s="166" t="s">
        <v>280</v>
      </c>
      <c r="E183" s="167" t="s">
        <v>1814</v>
      </c>
      <c r="F183" s="168" t="s">
        <v>1815</v>
      </c>
      <c r="G183" s="169" t="s">
        <v>246</v>
      </c>
      <c r="H183" s="170">
        <v>9</v>
      </c>
      <c r="I183" s="171"/>
      <c r="J183" s="172">
        <f t="shared" si="20"/>
        <v>0</v>
      </c>
      <c r="K183" s="168" t="s">
        <v>1</v>
      </c>
      <c r="L183" s="173"/>
      <c r="M183" s="174" t="s">
        <v>1</v>
      </c>
      <c r="N183" s="175" t="s">
        <v>40</v>
      </c>
      <c r="O183" s="51"/>
      <c r="P183" s="162">
        <f t="shared" si="21"/>
        <v>0</v>
      </c>
      <c r="Q183" s="162">
        <v>8.0000000000000007E-5</v>
      </c>
      <c r="R183" s="162">
        <f t="shared" si="22"/>
        <v>7.2000000000000005E-4</v>
      </c>
      <c r="S183" s="162">
        <v>0</v>
      </c>
      <c r="T183" s="163">
        <f t="shared" si="23"/>
        <v>0</v>
      </c>
      <c r="AR183" s="164" t="s">
        <v>314</v>
      </c>
      <c r="AT183" s="164" t="s">
        <v>280</v>
      </c>
      <c r="AU183" s="164" t="s">
        <v>86</v>
      </c>
      <c r="AY183" s="13" t="s">
        <v>182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248</v>
      </c>
      <c r="BM183" s="164" t="s">
        <v>1816</v>
      </c>
    </row>
    <row r="184" spans="2:65" s="1" customFormat="1" ht="16.5" customHeight="1">
      <c r="B184" s="152"/>
      <c r="C184" s="166" t="s">
        <v>367</v>
      </c>
      <c r="D184" s="166" t="s">
        <v>280</v>
      </c>
      <c r="E184" s="167" t="s">
        <v>1817</v>
      </c>
      <c r="F184" s="168" t="s">
        <v>1818</v>
      </c>
      <c r="G184" s="169" t="s">
        <v>246</v>
      </c>
      <c r="H184" s="170">
        <v>6</v>
      </c>
      <c r="I184" s="171"/>
      <c r="J184" s="172">
        <f t="shared" si="20"/>
        <v>0</v>
      </c>
      <c r="K184" s="168" t="s">
        <v>1</v>
      </c>
      <c r="L184" s="173"/>
      <c r="M184" s="174" t="s">
        <v>1</v>
      </c>
      <c r="N184" s="175" t="s">
        <v>40</v>
      </c>
      <c r="O184" s="51"/>
      <c r="P184" s="162">
        <f t="shared" si="21"/>
        <v>0</v>
      </c>
      <c r="Q184" s="162">
        <v>2.5000000000000001E-4</v>
      </c>
      <c r="R184" s="162">
        <f t="shared" si="22"/>
        <v>1.5E-3</v>
      </c>
      <c r="S184" s="162">
        <v>0</v>
      </c>
      <c r="T184" s="163">
        <f t="shared" si="23"/>
        <v>0</v>
      </c>
      <c r="AR184" s="164" t="s">
        <v>314</v>
      </c>
      <c r="AT184" s="164" t="s">
        <v>280</v>
      </c>
      <c r="AU184" s="164" t="s">
        <v>86</v>
      </c>
      <c r="AY184" s="13" t="s">
        <v>182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248</v>
      </c>
      <c r="BM184" s="164" t="s">
        <v>1819</v>
      </c>
    </row>
    <row r="185" spans="2:65" s="1" customFormat="1" ht="24" customHeight="1">
      <c r="B185" s="152"/>
      <c r="C185" s="153" t="s">
        <v>371</v>
      </c>
      <c r="D185" s="153" t="s">
        <v>184</v>
      </c>
      <c r="E185" s="154" t="s">
        <v>1820</v>
      </c>
      <c r="F185" s="155" t="s">
        <v>1821</v>
      </c>
      <c r="G185" s="156" t="s">
        <v>246</v>
      </c>
      <c r="H185" s="157">
        <v>9</v>
      </c>
      <c r="I185" s="158"/>
      <c r="J185" s="159">
        <f t="shared" si="20"/>
        <v>0</v>
      </c>
      <c r="K185" s="155" t="s">
        <v>1</v>
      </c>
      <c r="L185" s="28"/>
      <c r="M185" s="160" t="s">
        <v>1</v>
      </c>
      <c r="N185" s="161" t="s">
        <v>40</v>
      </c>
      <c r="O185" s="51"/>
      <c r="P185" s="162">
        <f t="shared" si="21"/>
        <v>0</v>
      </c>
      <c r="Q185" s="162">
        <v>4.0000000000000003E-5</v>
      </c>
      <c r="R185" s="162">
        <f t="shared" si="22"/>
        <v>3.6000000000000002E-4</v>
      </c>
      <c r="S185" s="162">
        <v>0</v>
      </c>
      <c r="T185" s="163">
        <f t="shared" si="23"/>
        <v>0</v>
      </c>
      <c r="AR185" s="164" t="s">
        <v>248</v>
      </c>
      <c r="AT185" s="164" t="s">
        <v>184</v>
      </c>
      <c r="AU185" s="164" t="s">
        <v>86</v>
      </c>
      <c r="AY185" s="13" t="s">
        <v>182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248</v>
      </c>
      <c r="BM185" s="164" t="s">
        <v>1822</v>
      </c>
    </row>
    <row r="186" spans="2:65" s="1" customFormat="1" ht="16.5" customHeight="1">
      <c r="B186" s="152"/>
      <c r="C186" s="166" t="s">
        <v>375</v>
      </c>
      <c r="D186" s="166" t="s">
        <v>280</v>
      </c>
      <c r="E186" s="167" t="s">
        <v>1823</v>
      </c>
      <c r="F186" s="168" t="s">
        <v>1824</v>
      </c>
      <c r="G186" s="169" t="s">
        <v>246</v>
      </c>
      <c r="H186" s="170">
        <v>5</v>
      </c>
      <c r="I186" s="171"/>
      <c r="J186" s="172">
        <f t="shared" si="20"/>
        <v>0</v>
      </c>
      <c r="K186" s="168" t="s">
        <v>1</v>
      </c>
      <c r="L186" s="173"/>
      <c r="M186" s="174" t="s">
        <v>1</v>
      </c>
      <c r="N186" s="175" t="s">
        <v>40</v>
      </c>
      <c r="O186" s="51"/>
      <c r="P186" s="162">
        <f t="shared" si="21"/>
        <v>0</v>
      </c>
      <c r="Q186" s="162">
        <v>4.6000000000000001E-4</v>
      </c>
      <c r="R186" s="162">
        <f t="shared" si="22"/>
        <v>2.3E-3</v>
      </c>
      <c r="S186" s="162">
        <v>0</v>
      </c>
      <c r="T186" s="163">
        <f t="shared" si="23"/>
        <v>0</v>
      </c>
      <c r="AR186" s="164" t="s">
        <v>314</v>
      </c>
      <c r="AT186" s="164" t="s">
        <v>280</v>
      </c>
      <c r="AU186" s="164" t="s">
        <v>86</v>
      </c>
      <c r="AY186" s="13" t="s">
        <v>182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3" t="s">
        <v>86</v>
      </c>
      <c r="BK186" s="165">
        <f t="shared" si="29"/>
        <v>0</v>
      </c>
      <c r="BL186" s="13" t="s">
        <v>248</v>
      </c>
      <c r="BM186" s="164" t="s">
        <v>1825</v>
      </c>
    </row>
    <row r="187" spans="2:65" s="1" customFormat="1" ht="16.5" customHeight="1">
      <c r="B187" s="152"/>
      <c r="C187" s="166" t="s">
        <v>379</v>
      </c>
      <c r="D187" s="166" t="s">
        <v>280</v>
      </c>
      <c r="E187" s="167" t="s">
        <v>1826</v>
      </c>
      <c r="F187" s="168" t="s">
        <v>1827</v>
      </c>
      <c r="G187" s="169" t="s">
        <v>246</v>
      </c>
      <c r="H187" s="170">
        <v>4</v>
      </c>
      <c r="I187" s="171"/>
      <c r="J187" s="172">
        <f t="shared" si="20"/>
        <v>0</v>
      </c>
      <c r="K187" s="168" t="s">
        <v>1</v>
      </c>
      <c r="L187" s="173"/>
      <c r="M187" s="174" t="s">
        <v>1</v>
      </c>
      <c r="N187" s="175" t="s">
        <v>40</v>
      </c>
      <c r="O187" s="51"/>
      <c r="P187" s="162">
        <f t="shared" si="21"/>
        <v>0</v>
      </c>
      <c r="Q187" s="162">
        <v>1E-4</v>
      </c>
      <c r="R187" s="162">
        <f t="shared" si="22"/>
        <v>4.0000000000000002E-4</v>
      </c>
      <c r="S187" s="162">
        <v>0</v>
      </c>
      <c r="T187" s="163">
        <f t="shared" si="23"/>
        <v>0</v>
      </c>
      <c r="AR187" s="164" t="s">
        <v>314</v>
      </c>
      <c r="AT187" s="164" t="s">
        <v>280</v>
      </c>
      <c r="AU187" s="164" t="s">
        <v>86</v>
      </c>
      <c r="AY187" s="13" t="s">
        <v>182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3" t="s">
        <v>86</v>
      </c>
      <c r="BK187" s="165">
        <f t="shared" si="29"/>
        <v>0</v>
      </c>
      <c r="BL187" s="13" t="s">
        <v>248</v>
      </c>
      <c r="BM187" s="164" t="s">
        <v>1828</v>
      </c>
    </row>
    <row r="188" spans="2:65" s="1" customFormat="1" ht="24" customHeight="1">
      <c r="B188" s="152"/>
      <c r="C188" s="153" t="s">
        <v>383</v>
      </c>
      <c r="D188" s="153" t="s">
        <v>184</v>
      </c>
      <c r="E188" s="154" t="s">
        <v>1829</v>
      </c>
      <c r="F188" s="155" t="s">
        <v>1830</v>
      </c>
      <c r="G188" s="156" t="s">
        <v>246</v>
      </c>
      <c r="H188" s="157">
        <v>2</v>
      </c>
      <c r="I188" s="158"/>
      <c r="J188" s="159">
        <f t="shared" si="20"/>
        <v>0</v>
      </c>
      <c r="K188" s="155" t="s">
        <v>1</v>
      </c>
      <c r="L188" s="28"/>
      <c r="M188" s="160" t="s">
        <v>1</v>
      </c>
      <c r="N188" s="161" t="s">
        <v>40</v>
      </c>
      <c r="O188" s="51"/>
      <c r="P188" s="162">
        <f t="shared" si="21"/>
        <v>0</v>
      </c>
      <c r="Q188" s="162">
        <v>5.0000000000000002E-5</v>
      </c>
      <c r="R188" s="162">
        <f t="shared" si="22"/>
        <v>1E-4</v>
      </c>
      <c r="S188" s="162">
        <v>0</v>
      </c>
      <c r="T188" s="163">
        <f t="shared" si="23"/>
        <v>0</v>
      </c>
      <c r="AR188" s="164" t="s">
        <v>248</v>
      </c>
      <c r="AT188" s="164" t="s">
        <v>184</v>
      </c>
      <c r="AU188" s="164" t="s">
        <v>86</v>
      </c>
      <c r="AY188" s="13" t="s">
        <v>182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3" t="s">
        <v>86</v>
      </c>
      <c r="BK188" s="165">
        <f t="shared" si="29"/>
        <v>0</v>
      </c>
      <c r="BL188" s="13" t="s">
        <v>248</v>
      </c>
      <c r="BM188" s="164" t="s">
        <v>1831</v>
      </c>
    </row>
    <row r="189" spans="2:65" s="1" customFormat="1" ht="16.5" customHeight="1">
      <c r="B189" s="152"/>
      <c r="C189" s="166" t="s">
        <v>387</v>
      </c>
      <c r="D189" s="166" t="s">
        <v>280</v>
      </c>
      <c r="E189" s="167" t="s">
        <v>1832</v>
      </c>
      <c r="F189" s="168" t="s">
        <v>1833</v>
      </c>
      <c r="G189" s="169" t="s">
        <v>246</v>
      </c>
      <c r="H189" s="170">
        <v>2</v>
      </c>
      <c r="I189" s="171"/>
      <c r="J189" s="172">
        <f t="shared" si="20"/>
        <v>0</v>
      </c>
      <c r="K189" s="168" t="s">
        <v>1</v>
      </c>
      <c r="L189" s="173"/>
      <c r="M189" s="174" t="s">
        <v>1</v>
      </c>
      <c r="N189" s="175" t="s">
        <v>40</v>
      </c>
      <c r="O189" s="51"/>
      <c r="P189" s="162">
        <f t="shared" si="21"/>
        <v>0</v>
      </c>
      <c r="Q189" s="162">
        <v>7.5000000000000002E-4</v>
      </c>
      <c r="R189" s="162">
        <f t="shared" si="22"/>
        <v>1.5E-3</v>
      </c>
      <c r="S189" s="162">
        <v>0</v>
      </c>
      <c r="T189" s="163">
        <f t="shared" si="23"/>
        <v>0</v>
      </c>
      <c r="AR189" s="164" t="s">
        <v>314</v>
      </c>
      <c r="AT189" s="164" t="s">
        <v>280</v>
      </c>
      <c r="AU189" s="164" t="s">
        <v>86</v>
      </c>
      <c r="AY189" s="13" t="s">
        <v>182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3" t="s">
        <v>86</v>
      </c>
      <c r="BK189" s="165">
        <f t="shared" si="29"/>
        <v>0</v>
      </c>
      <c r="BL189" s="13" t="s">
        <v>248</v>
      </c>
      <c r="BM189" s="164" t="s">
        <v>1834</v>
      </c>
    </row>
    <row r="190" spans="2:65" s="1" customFormat="1" ht="24" customHeight="1">
      <c r="B190" s="152"/>
      <c r="C190" s="153" t="s">
        <v>392</v>
      </c>
      <c r="D190" s="153" t="s">
        <v>184</v>
      </c>
      <c r="E190" s="154" t="s">
        <v>1835</v>
      </c>
      <c r="F190" s="155" t="s">
        <v>1836</v>
      </c>
      <c r="G190" s="156" t="s">
        <v>246</v>
      </c>
      <c r="H190" s="157">
        <v>1</v>
      </c>
      <c r="I190" s="158"/>
      <c r="J190" s="159">
        <f t="shared" si="20"/>
        <v>0</v>
      </c>
      <c r="K190" s="155" t="s">
        <v>1</v>
      </c>
      <c r="L190" s="28"/>
      <c r="M190" s="160" t="s">
        <v>1</v>
      </c>
      <c r="N190" s="161" t="s">
        <v>40</v>
      </c>
      <c r="O190" s="51"/>
      <c r="P190" s="162">
        <f t="shared" si="21"/>
        <v>0</v>
      </c>
      <c r="Q190" s="162">
        <v>6.0000000000000002E-5</v>
      </c>
      <c r="R190" s="162">
        <f t="shared" si="22"/>
        <v>6.0000000000000002E-5</v>
      </c>
      <c r="S190" s="162">
        <v>0</v>
      </c>
      <c r="T190" s="163">
        <f t="shared" si="23"/>
        <v>0</v>
      </c>
      <c r="AR190" s="164" t="s">
        <v>248</v>
      </c>
      <c r="AT190" s="164" t="s">
        <v>184</v>
      </c>
      <c r="AU190" s="164" t="s">
        <v>86</v>
      </c>
      <c r="AY190" s="13" t="s">
        <v>182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3" t="s">
        <v>86</v>
      </c>
      <c r="BK190" s="165">
        <f t="shared" si="29"/>
        <v>0</v>
      </c>
      <c r="BL190" s="13" t="s">
        <v>248</v>
      </c>
      <c r="BM190" s="164" t="s">
        <v>1837</v>
      </c>
    </row>
    <row r="191" spans="2:65" s="1" customFormat="1" ht="16.5" customHeight="1">
      <c r="B191" s="152"/>
      <c r="C191" s="166" t="s">
        <v>396</v>
      </c>
      <c r="D191" s="166" t="s">
        <v>280</v>
      </c>
      <c r="E191" s="167" t="s">
        <v>1838</v>
      </c>
      <c r="F191" s="168" t="s">
        <v>1839</v>
      </c>
      <c r="G191" s="169" t="s">
        <v>246</v>
      </c>
      <c r="H191" s="170">
        <v>1</v>
      </c>
      <c r="I191" s="171"/>
      <c r="J191" s="172">
        <f t="shared" si="2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21"/>
        <v>0</v>
      </c>
      <c r="Q191" s="162">
        <v>1.9499999999999999E-3</v>
      </c>
      <c r="R191" s="162">
        <f t="shared" si="22"/>
        <v>1.9499999999999999E-3</v>
      </c>
      <c r="S191" s="162">
        <v>0</v>
      </c>
      <c r="T191" s="163">
        <f t="shared" si="23"/>
        <v>0</v>
      </c>
      <c r="AR191" s="164" t="s">
        <v>314</v>
      </c>
      <c r="AT191" s="164" t="s">
        <v>280</v>
      </c>
      <c r="AU191" s="164" t="s">
        <v>86</v>
      </c>
      <c r="AY191" s="13" t="s">
        <v>182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3" t="s">
        <v>86</v>
      </c>
      <c r="BK191" s="165">
        <f t="shared" si="29"/>
        <v>0</v>
      </c>
      <c r="BL191" s="13" t="s">
        <v>248</v>
      </c>
      <c r="BM191" s="164" t="s">
        <v>1840</v>
      </c>
    </row>
    <row r="192" spans="2:65" s="1" customFormat="1" ht="24" customHeight="1">
      <c r="B192" s="152"/>
      <c r="C192" s="153" t="s">
        <v>400</v>
      </c>
      <c r="D192" s="153" t="s">
        <v>184</v>
      </c>
      <c r="E192" s="154" t="s">
        <v>1841</v>
      </c>
      <c r="F192" s="155" t="s">
        <v>1842</v>
      </c>
      <c r="G192" s="156" t="s">
        <v>246</v>
      </c>
      <c r="H192" s="157">
        <v>2</v>
      </c>
      <c r="I192" s="158"/>
      <c r="J192" s="159">
        <f t="shared" si="20"/>
        <v>0</v>
      </c>
      <c r="K192" s="155" t="s">
        <v>1</v>
      </c>
      <c r="L192" s="28"/>
      <c r="M192" s="160" t="s">
        <v>1</v>
      </c>
      <c r="N192" s="161" t="s">
        <v>40</v>
      </c>
      <c r="O192" s="51"/>
      <c r="P192" s="162">
        <f t="shared" si="21"/>
        <v>0</v>
      </c>
      <c r="Q192" s="162">
        <v>6.0000000000000002E-5</v>
      </c>
      <c r="R192" s="162">
        <f t="shared" si="22"/>
        <v>1.2E-4</v>
      </c>
      <c r="S192" s="162">
        <v>0</v>
      </c>
      <c r="T192" s="163">
        <f t="shared" si="23"/>
        <v>0</v>
      </c>
      <c r="AR192" s="164" t="s">
        <v>248</v>
      </c>
      <c r="AT192" s="164" t="s">
        <v>184</v>
      </c>
      <c r="AU192" s="164" t="s">
        <v>86</v>
      </c>
      <c r="AY192" s="13" t="s">
        <v>182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3" t="s">
        <v>86</v>
      </c>
      <c r="BK192" s="165">
        <f t="shared" si="29"/>
        <v>0</v>
      </c>
      <c r="BL192" s="13" t="s">
        <v>248</v>
      </c>
      <c r="BM192" s="164" t="s">
        <v>1843</v>
      </c>
    </row>
    <row r="193" spans="2:65" s="1" customFormat="1" ht="16.5" customHeight="1">
      <c r="B193" s="152"/>
      <c r="C193" s="166" t="s">
        <v>405</v>
      </c>
      <c r="D193" s="166" t="s">
        <v>280</v>
      </c>
      <c r="E193" s="167" t="s">
        <v>1844</v>
      </c>
      <c r="F193" s="168" t="s">
        <v>1845</v>
      </c>
      <c r="G193" s="169" t="s">
        <v>246</v>
      </c>
      <c r="H193" s="170">
        <v>2</v>
      </c>
      <c r="I193" s="171"/>
      <c r="J193" s="172">
        <f t="shared" si="20"/>
        <v>0</v>
      </c>
      <c r="K193" s="168" t="s">
        <v>1</v>
      </c>
      <c r="L193" s="173"/>
      <c r="M193" s="174" t="s">
        <v>1</v>
      </c>
      <c r="N193" s="175" t="s">
        <v>40</v>
      </c>
      <c r="O193" s="51"/>
      <c r="P193" s="162">
        <f t="shared" si="21"/>
        <v>0</v>
      </c>
      <c r="Q193" s="162">
        <v>3.5000000000000001E-3</v>
      </c>
      <c r="R193" s="162">
        <f t="shared" si="22"/>
        <v>7.0000000000000001E-3</v>
      </c>
      <c r="S193" s="162">
        <v>0</v>
      </c>
      <c r="T193" s="163">
        <f t="shared" si="23"/>
        <v>0</v>
      </c>
      <c r="AR193" s="164" t="s">
        <v>314</v>
      </c>
      <c r="AT193" s="164" t="s">
        <v>280</v>
      </c>
      <c r="AU193" s="164" t="s">
        <v>86</v>
      </c>
      <c r="AY193" s="13" t="s">
        <v>182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3" t="s">
        <v>86</v>
      </c>
      <c r="BK193" s="165">
        <f t="shared" si="29"/>
        <v>0</v>
      </c>
      <c r="BL193" s="13" t="s">
        <v>248</v>
      </c>
      <c r="BM193" s="164" t="s">
        <v>1846</v>
      </c>
    </row>
    <row r="194" spans="2:65" s="1" customFormat="1" ht="16.5" customHeight="1">
      <c r="B194" s="152"/>
      <c r="C194" s="153" t="s">
        <v>409</v>
      </c>
      <c r="D194" s="153" t="s">
        <v>184</v>
      </c>
      <c r="E194" s="154" t="s">
        <v>1847</v>
      </c>
      <c r="F194" s="155" t="s">
        <v>1848</v>
      </c>
      <c r="G194" s="156" t="s">
        <v>246</v>
      </c>
      <c r="H194" s="157">
        <v>2</v>
      </c>
      <c r="I194" s="158"/>
      <c r="J194" s="159">
        <f t="shared" si="2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21"/>
        <v>0</v>
      </c>
      <c r="Q194" s="162">
        <v>4.0000000000000003E-5</v>
      </c>
      <c r="R194" s="162">
        <f t="shared" si="22"/>
        <v>8.0000000000000007E-5</v>
      </c>
      <c r="S194" s="162">
        <v>0</v>
      </c>
      <c r="T194" s="163">
        <f t="shared" si="23"/>
        <v>0</v>
      </c>
      <c r="AR194" s="164" t="s">
        <v>248</v>
      </c>
      <c r="AT194" s="164" t="s">
        <v>184</v>
      </c>
      <c r="AU194" s="164" t="s">
        <v>86</v>
      </c>
      <c r="AY194" s="13" t="s">
        <v>182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3" t="s">
        <v>86</v>
      </c>
      <c r="BK194" s="165">
        <f t="shared" si="29"/>
        <v>0</v>
      </c>
      <c r="BL194" s="13" t="s">
        <v>248</v>
      </c>
      <c r="BM194" s="164" t="s">
        <v>1849</v>
      </c>
    </row>
    <row r="195" spans="2:65" s="1" customFormat="1" ht="16.5" customHeight="1">
      <c r="B195" s="152"/>
      <c r="C195" s="166" t="s">
        <v>413</v>
      </c>
      <c r="D195" s="166" t="s">
        <v>280</v>
      </c>
      <c r="E195" s="167" t="s">
        <v>1850</v>
      </c>
      <c r="F195" s="168" t="s">
        <v>1851</v>
      </c>
      <c r="G195" s="169" t="s">
        <v>246</v>
      </c>
      <c r="H195" s="170">
        <v>2</v>
      </c>
      <c r="I195" s="171"/>
      <c r="J195" s="172">
        <f t="shared" si="20"/>
        <v>0</v>
      </c>
      <c r="K195" s="168" t="s">
        <v>1</v>
      </c>
      <c r="L195" s="173"/>
      <c r="M195" s="174" t="s">
        <v>1</v>
      </c>
      <c r="N195" s="175" t="s">
        <v>40</v>
      </c>
      <c r="O195" s="51"/>
      <c r="P195" s="162">
        <f t="shared" si="21"/>
        <v>0</v>
      </c>
      <c r="Q195" s="162">
        <v>1.2999999999999999E-4</v>
      </c>
      <c r="R195" s="162">
        <f t="shared" si="22"/>
        <v>2.5999999999999998E-4</v>
      </c>
      <c r="S195" s="162">
        <v>0</v>
      </c>
      <c r="T195" s="163">
        <f t="shared" si="23"/>
        <v>0</v>
      </c>
      <c r="AR195" s="164" t="s">
        <v>314</v>
      </c>
      <c r="AT195" s="164" t="s">
        <v>280</v>
      </c>
      <c r="AU195" s="164" t="s">
        <v>86</v>
      </c>
      <c r="AY195" s="13" t="s">
        <v>182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3" t="s">
        <v>86</v>
      </c>
      <c r="BK195" s="165">
        <f t="shared" si="29"/>
        <v>0</v>
      </c>
      <c r="BL195" s="13" t="s">
        <v>248</v>
      </c>
      <c r="BM195" s="164" t="s">
        <v>1852</v>
      </c>
    </row>
    <row r="196" spans="2:65" s="1" customFormat="1" ht="16.5" customHeight="1">
      <c r="B196" s="152"/>
      <c r="C196" s="153" t="s">
        <v>417</v>
      </c>
      <c r="D196" s="153" t="s">
        <v>184</v>
      </c>
      <c r="E196" s="154" t="s">
        <v>1853</v>
      </c>
      <c r="F196" s="155" t="s">
        <v>1854</v>
      </c>
      <c r="G196" s="156" t="s">
        <v>246</v>
      </c>
      <c r="H196" s="157">
        <v>1</v>
      </c>
      <c r="I196" s="158"/>
      <c r="J196" s="159">
        <f t="shared" si="20"/>
        <v>0</v>
      </c>
      <c r="K196" s="155" t="s">
        <v>1</v>
      </c>
      <c r="L196" s="28"/>
      <c r="M196" s="160" t="s">
        <v>1</v>
      </c>
      <c r="N196" s="161" t="s">
        <v>40</v>
      </c>
      <c r="O196" s="51"/>
      <c r="P196" s="162">
        <f t="shared" si="21"/>
        <v>0</v>
      </c>
      <c r="Q196" s="162">
        <v>6.0000000000000002E-5</v>
      </c>
      <c r="R196" s="162">
        <f t="shared" si="22"/>
        <v>6.0000000000000002E-5</v>
      </c>
      <c r="S196" s="162">
        <v>0</v>
      </c>
      <c r="T196" s="163">
        <f t="shared" si="23"/>
        <v>0</v>
      </c>
      <c r="AR196" s="164" t="s">
        <v>248</v>
      </c>
      <c r="AT196" s="164" t="s">
        <v>184</v>
      </c>
      <c r="AU196" s="164" t="s">
        <v>86</v>
      </c>
      <c r="AY196" s="13" t="s">
        <v>182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3" t="s">
        <v>86</v>
      </c>
      <c r="BK196" s="165">
        <f t="shared" si="29"/>
        <v>0</v>
      </c>
      <c r="BL196" s="13" t="s">
        <v>248</v>
      </c>
      <c r="BM196" s="164" t="s">
        <v>1855</v>
      </c>
    </row>
    <row r="197" spans="2:65" s="1" customFormat="1" ht="16.5" customHeight="1">
      <c r="B197" s="152"/>
      <c r="C197" s="166" t="s">
        <v>421</v>
      </c>
      <c r="D197" s="166" t="s">
        <v>280</v>
      </c>
      <c r="E197" s="167" t="s">
        <v>1856</v>
      </c>
      <c r="F197" s="168" t="s">
        <v>1857</v>
      </c>
      <c r="G197" s="169" t="s">
        <v>246</v>
      </c>
      <c r="H197" s="170">
        <v>1</v>
      </c>
      <c r="I197" s="171"/>
      <c r="J197" s="172">
        <f t="shared" si="20"/>
        <v>0</v>
      </c>
      <c r="K197" s="168" t="s">
        <v>1</v>
      </c>
      <c r="L197" s="173"/>
      <c r="M197" s="174" t="s">
        <v>1</v>
      </c>
      <c r="N197" s="175" t="s">
        <v>40</v>
      </c>
      <c r="O197" s="51"/>
      <c r="P197" s="162">
        <f t="shared" si="21"/>
        <v>0</v>
      </c>
      <c r="Q197" s="162">
        <v>1.2899999999999999E-3</v>
      </c>
      <c r="R197" s="162">
        <f t="shared" si="22"/>
        <v>1.2899999999999999E-3</v>
      </c>
      <c r="S197" s="162">
        <v>0</v>
      </c>
      <c r="T197" s="163">
        <f t="shared" si="23"/>
        <v>0</v>
      </c>
      <c r="AR197" s="164" t="s">
        <v>314</v>
      </c>
      <c r="AT197" s="164" t="s">
        <v>280</v>
      </c>
      <c r="AU197" s="164" t="s">
        <v>86</v>
      </c>
      <c r="AY197" s="13" t="s">
        <v>182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3" t="s">
        <v>86</v>
      </c>
      <c r="BK197" s="165">
        <f t="shared" si="29"/>
        <v>0</v>
      </c>
      <c r="BL197" s="13" t="s">
        <v>248</v>
      </c>
      <c r="BM197" s="164" t="s">
        <v>1858</v>
      </c>
    </row>
    <row r="198" spans="2:65" s="1" customFormat="1" ht="24" customHeight="1">
      <c r="B198" s="152"/>
      <c r="C198" s="166" t="s">
        <v>425</v>
      </c>
      <c r="D198" s="166" t="s">
        <v>280</v>
      </c>
      <c r="E198" s="167" t="s">
        <v>1859</v>
      </c>
      <c r="F198" s="168" t="s">
        <v>1860</v>
      </c>
      <c r="G198" s="169" t="s">
        <v>246</v>
      </c>
      <c r="H198" s="170">
        <v>1</v>
      </c>
      <c r="I198" s="171"/>
      <c r="J198" s="172">
        <f t="shared" si="2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21"/>
        <v>0</v>
      </c>
      <c r="Q198" s="162">
        <v>2.16E-3</v>
      </c>
      <c r="R198" s="162">
        <f t="shared" si="22"/>
        <v>2.16E-3</v>
      </c>
      <c r="S198" s="162">
        <v>0</v>
      </c>
      <c r="T198" s="163">
        <f t="shared" si="23"/>
        <v>0</v>
      </c>
      <c r="AR198" s="164" t="s">
        <v>314</v>
      </c>
      <c r="AT198" s="164" t="s">
        <v>280</v>
      </c>
      <c r="AU198" s="164" t="s">
        <v>86</v>
      </c>
      <c r="AY198" s="13" t="s">
        <v>182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3" t="s">
        <v>86</v>
      </c>
      <c r="BK198" s="165">
        <f t="shared" si="29"/>
        <v>0</v>
      </c>
      <c r="BL198" s="13" t="s">
        <v>248</v>
      </c>
      <c r="BM198" s="164" t="s">
        <v>1861</v>
      </c>
    </row>
    <row r="199" spans="2:65" s="1" customFormat="1" ht="24" customHeight="1">
      <c r="B199" s="152"/>
      <c r="C199" s="153" t="s">
        <v>429</v>
      </c>
      <c r="D199" s="153" t="s">
        <v>184</v>
      </c>
      <c r="E199" s="154" t="s">
        <v>1862</v>
      </c>
      <c r="F199" s="155" t="s">
        <v>1863</v>
      </c>
      <c r="G199" s="156" t="s">
        <v>1209</v>
      </c>
      <c r="H199" s="157">
        <v>2</v>
      </c>
      <c r="I199" s="158"/>
      <c r="J199" s="159">
        <f t="shared" si="20"/>
        <v>0</v>
      </c>
      <c r="K199" s="155" t="s">
        <v>1</v>
      </c>
      <c r="L199" s="28"/>
      <c r="M199" s="160" t="s">
        <v>1</v>
      </c>
      <c r="N199" s="161" t="s">
        <v>40</v>
      </c>
      <c r="O199" s="51"/>
      <c r="P199" s="162">
        <f t="shared" si="21"/>
        <v>0</v>
      </c>
      <c r="Q199" s="162">
        <v>2.2899999999999999E-3</v>
      </c>
      <c r="R199" s="162">
        <f t="shared" si="22"/>
        <v>4.5799999999999999E-3</v>
      </c>
      <c r="S199" s="162">
        <v>0</v>
      </c>
      <c r="T199" s="163">
        <f t="shared" si="23"/>
        <v>0</v>
      </c>
      <c r="AR199" s="164" t="s">
        <v>248</v>
      </c>
      <c r="AT199" s="164" t="s">
        <v>184</v>
      </c>
      <c r="AU199" s="164" t="s">
        <v>86</v>
      </c>
      <c r="AY199" s="13" t="s">
        <v>182</v>
      </c>
      <c r="BE199" s="165">
        <f t="shared" si="24"/>
        <v>0</v>
      </c>
      <c r="BF199" s="165">
        <f t="shared" si="25"/>
        <v>0</v>
      </c>
      <c r="BG199" s="165">
        <f t="shared" si="26"/>
        <v>0</v>
      </c>
      <c r="BH199" s="165">
        <f t="shared" si="27"/>
        <v>0</v>
      </c>
      <c r="BI199" s="165">
        <f t="shared" si="28"/>
        <v>0</v>
      </c>
      <c r="BJ199" s="13" t="s">
        <v>86</v>
      </c>
      <c r="BK199" s="165">
        <f t="shared" si="29"/>
        <v>0</v>
      </c>
      <c r="BL199" s="13" t="s">
        <v>248</v>
      </c>
      <c r="BM199" s="164" t="s">
        <v>1864</v>
      </c>
    </row>
    <row r="200" spans="2:65" s="1" customFormat="1" ht="16.5" customHeight="1">
      <c r="B200" s="152"/>
      <c r="C200" s="166" t="s">
        <v>433</v>
      </c>
      <c r="D200" s="166" t="s">
        <v>280</v>
      </c>
      <c r="E200" s="167" t="s">
        <v>1865</v>
      </c>
      <c r="F200" s="168" t="s">
        <v>1866</v>
      </c>
      <c r="G200" s="169" t="s">
        <v>246</v>
      </c>
      <c r="H200" s="170">
        <v>12</v>
      </c>
      <c r="I200" s="171"/>
      <c r="J200" s="172">
        <f t="shared" si="2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21"/>
        <v>0</v>
      </c>
      <c r="Q200" s="162">
        <v>6.2E-4</v>
      </c>
      <c r="R200" s="162">
        <f t="shared" si="22"/>
        <v>7.4400000000000004E-3</v>
      </c>
      <c r="S200" s="162">
        <v>0</v>
      </c>
      <c r="T200" s="163">
        <f t="shared" si="23"/>
        <v>0</v>
      </c>
      <c r="AR200" s="164" t="s">
        <v>314</v>
      </c>
      <c r="AT200" s="164" t="s">
        <v>280</v>
      </c>
      <c r="AU200" s="164" t="s">
        <v>86</v>
      </c>
      <c r="AY200" s="13" t="s">
        <v>182</v>
      </c>
      <c r="BE200" s="165">
        <f t="shared" si="24"/>
        <v>0</v>
      </c>
      <c r="BF200" s="165">
        <f t="shared" si="25"/>
        <v>0</v>
      </c>
      <c r="BG200" s="165">
        <f t="shared" si="26"/>
        <v>0</v>
      </c>
      <c r="BH200" s="165">
        <f t="shared" si="27"/>
        <v>0</v>
      </c>
      <c r="BI200" s="165">
        <f t="shared" si="28"/>
        <v>0</v>
      </c>
      <c r="BJ200" s="13" t="s">
        <v>86</v>
      </c>
      <c r="BK200" s="165">
        <f t="shared" si="29"/>
        <v>0</v>
      </c>
      <c r="BL200" s="13" t="s">
        <v>248</v>
      </c>
      <c r="BM200" s="164" t="s">
        <v>1867</v>
      </c>
    </row>
    <row r="201" spans="2:65" s="1" customFormat="1" ht="16.5" customHeight="1">
      <c r="B201" s="152"/>
      <c r="C201" s="153" t="s">
        <v>437</v>
      </c>
      <c r="D201" s="153" t="s">
        <v>184</v>
      </c>
      <c r="E201" s="154" t="s">
        <v>1868</v>
      </c>
      <c r="F201" s="155" t="s">
        <v>1869</v>
      </c>
      <c r="G201" s="156" t="s">
        <v>312</v>
      </c>
      <c r="H201" s="157">
        <v>477</v>
      </c>
      <c r="I201" s="158"/>
      <c r="J201" s="159">
        <f t="shared" si="20"/>
        <v>0</v>
      </c>
      <c r="K201" s="155" t="s">
        <v>1</v>
      </c>
      <c r="L201" s="28"/>
      <c r="M201" s="160" t="s">
        <v>1</v>
      </c>
      <c r="N201" s="161" t="s">
        <v>40</v>
      </c>
      <c r="O201" s="51"/>
      <c r="P201" s="162">
        <f t="shared" si="21"/>
        <v>0</v>
      </c>
      <c r="Q201" s="162">
        <v>1.9000000000000001E-4</v>
      </c>
      <c r="R201" s="162">
        <f t="shared" si="22"/>
        <v>9.0630000000000002E-2</v>
      </c>
      <c r="S201" s="162">
        <v>0</v>
      </c>
      <c r="T201" s="163">
        <f t="shared" si="23"/>
        <v>0</v>
      </c>
      <c r="AR201" s="164" t="s">
        <v>248</v>
      </c>
      <c r="AT201" s="164" t="s">
        <v>184</v>
      </c>
      <c r="AU201" s="164" t="s">
        <v>86</v>
      </c>
      <c r="AY201" s="13" t="s">
        <v>182</v>
      </c>
      <c r="BE201" s="165">
        <f t="shared" si="24"/>
        <v>0</v>
      </c>
      <c r="BF201" s="165">
        <f t="shared" si="25"/>
        <v>0</v>
      </c>
      <c r="BG201" s="165">
        <f t="shared" si="26"/>
        <v>0</v>
      </c>
      <c r="BH201" s="165">
        <f t="shared" si="27"/>
        <v>0</v>
      </c>
      <c r="BI201" s="165">
        <f t="shared" si="28"/>
        <v>0</v>
      </c>
      <c r="BJ201" s="13" t="s">
        <v>86</v>
      </c>
      <c r="BK201" s="165">
        <f t="shared" si="29"/>
        <v>0</v>
      </c>
      <c r="BL201" s="13" t="s">
        <v>248</v>
      </c>
      <c r="BM201" s="164" t="s">
        <v>1870</v>
      </c>
    </row>
    <row r="202" spans="2:65" s="1" customFormat="1" ht="24" customHeight="1">
      <c r="B202" s="152"/>
      <c r="C202" s="153" t="s">
        <v>441</v>
      </c>
      <c r="D202" s="153" t="s">
        <v>184</v>
      </c>
      <c r="E202" s="154" t="s">
        <v>1871</v>
      </c>
      <c r="F202" s="155" t="s">
        <v>1872</v>
      </c>
      <c r="G202" s="156" t="s">
        <v>312</v>
      </c>
      <c r="H202" s="157">
        <v>477</v>
      </c>
      <c r="I202" s="158"/>
      <c r="J202" s="159">
        <f t="shared" si="20"/>
        <v>0</v>
      </c>
      <c r="K202" s="155" t="s">
        <v>1</v>
      </c>
      <c r="L202" s="28"/>
      <c r="M202" s="160" t="s">
        <v>1</v>
      </c>
      <c r="N202" s="161" t="s">
        <v>40</v>
      </c>
      <c r="O202" s="51"/>
      <c r="P202" s="162">
        <f t="shared" si="21"/>
        <v>0</v>
      </c>
      <c r="Q202" s="162">
        <v>1.0000000000000001E-5</v>
      </c>
      <c r="R202" s="162">
        <f t="shared" si="22"/>
        <v>4.7700000000000008E-3</v>
      </c>
      <c r="S202" s="162">
        <v>0</v>
      </c>
      <c r="T202" s="163">
        <f t="shared" si="23"/>
        <v>0</v>
      </c>
      <c r="AR202" s="164" t="s">
        <v>248</v>
      </c>
      <c r="AT202" s="164" t="s">
        <v>184</v>
      </c>
      <c r="AU202" s="164" t="s">
        <v>86</v>
      </c>
      <c r="AY202" s="13" t="s">
        <v>182</v>
      </c>
      <c r="BE202" s="165">
        <f t="shared" si="24"/>
        <v>0</v>
      </c>
      <c r="BF202" s="165">
        <f t="shared" si="25"/>
        <v>0</v>
      </c>
      <c r="BG202" s="165">
        <f t="shared" si="26"/>
        <v>0</v>
      </c>
      <c r="BH202" s="165">
        <f t="shared" si="27"/>
        <v>0</v>
      </c>
      <c r="BI202" s="165">
        <f t="shared" si="28"/>
        <v>0</v>
      </c>
      <c r="BJ202" s="13" t="s">
        <v>86</v>
      </c>
      <c r="BK202" s="165">
        <f t="shared" si="29"/>
        <v>0</v>
      </c>
      <c r="BL202" s="13" t="s">
        <v>248</v>
      </c>
      <c r="BM202" s="164" t="s">
        <v>1873</v>
      </c>
    </row>
    <row r="203" spans="2:65" s="1" customFormat="1" ht="24" customHeight="1">
      <c r="B203" s="152"/>
      <c r="C203" s="153" t="s">
        <v>445</v>
      </c>
      <c r="D203" s="153" t="s">
        <v>184</v>
      </c>
      <c r="E203" s="154" t="s">
        <v>1874</v>
      </c>
      <c r="F203" s="155" t="s">
        <v>1875</v>
      </c>
      <c r="G203" s="156" t="s">
        <v>196</v>
      </c>
      <c r="H203" s="157">
        <v>1.2030000000000001</v>
      </c>
      <c r="I203" s="158"/>
      <c r="J203" s="159">
        <f t="shared" si="20"/>
        <v>0</v>
      </c>
      <c r="K203" s="155" t="s">
        <v>1</v>
      </c>
      <c r="L203" s="28"/>
      <c r="M203" s="160" t="s">
        <v>1</v>
      </c>
      <c r="N203" s="161" t="s">
        <v>40</v>
      </c>
      <c r="O203" s="51"/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AR203" s="164" t="s">
        <v>248</v>
      </c>
      <c r="AT203" s="164" t="s">
        <v>184</v>
      </c>
      <c r="AU203" s="164" t="s">
        <v>86</v>
      </c>
      <c r="AY203" s="13" t="s">
        <v>182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3" t="s">
        <v>86</v>
      </c>
      <c r="BK203" s="165">
        <f t="shared" si="29"/>
        <v>0</v>
      </c>
      <c r="BL203" s="13" t="s">
        <v>248</v>
      </c>
      <c r="BM203" s="164" t="s">
        <v>1876</v>
      </c>
    </row>
    <row r="204" spans="2:65" s="11" customFormat="1" ht="22.95" customHeight="1">
      <c r="B204" s="139"/>
      <c r="D204" s="140" t="s">
        <v>73</v>
      </c>
      <c r="E204" s="150" t="s">
        <v>725</v>
      </c>
      <c r="F204" s="150" t="s">
        <v>1877</v>
      </c>
      <c r="I204" s="142"/>
      <c r="J204" s="151">
        <f>BK204</f>
        <v>0</v>
      </c>
      <c r="L204" s="139"/>
      <c r="M204" s="144"/>
      <c r="N204" s="145"/>
      <c r="O204" s="145"/>
      <c r="P204" s="146">
        <f>SUM(P205:P243)</f>
        <v>0</v>
      </c>
      <c r="Q204" s="145"/>
      <c r="R204" s="146">
        <f>SUM(R205:R243)</f>
        <v>0.9804789559999999</v>
      </c>
      <c r="S204" s="145"/>
      <c r="T204" s="147">
        <f>SUM(T205:T243)</f>
        <v>0</v>
      </c>
      <c r="AR204" s="140" t="s">
        <v>86</v>
      </c>
      <c r="AT204" s="148" t="s">
        <v>73</v>
      </c>
      <c r="AU204" s="148" t="s">
        <v>81</v>
      </c>
      <c r="AY204" s="140" t="s">
        <v>182</v>
      </c>
      <c r="BK204" s="149">
        <f>SUM(BK205:BK243)</f>
        <v>0</v>
      </c>
    </row>
    <row r="205" spans="2:65" s="1" customFormat="1" ht="16.5" customHeight="1">
      <c r="B205" s="152"/>
      <c r="C205" s="153" t="s">
        <v>449</v>
      </c>
      <c r="D205" s="153" t="s">
        <v>184</v>
      </c>
      <c r="E205" s="154" t="s">
        <v>1878</v>
      </c>
      <c r="F205" s="155" t="s">
        <v>1879</v>
      </c>
      <c r="G205" s="156" t="s">
        <v>246</v>
      </c>
      <c r="H205" s="157">
        <v>11</v>
      </c>
      <c r="I205" s="158"/>
      <c r="J205" s="159">
        <f t="shared" ref="J205:J243" si="30">ROUND(I205*H205,2)</f>
        <v>0</v>
      </c>
      <c r="K205" s="155" t="s">
        <v>1</v>
      </c>
      <c r="L205" s="28"/>
      <c r="M205" s="160" t="s">
        <v>1</v>
      </c>
      <c r="N205" s="161" t="s">
        <v>40</v>
      </c>
      <c r="O205" s="51"/>
      <c r="P205" s="162">
        <f t="shared" ref="P205:P243" si="31">O205*H205</f>
        <v>0</v>
      </c>
      <c r="Q205" s="162">
        <v>5.0000000000000002E-5</v>
      </c>
      <c r="R205" s="162">
        <f t="shared" ref="R205:R243" si="32">Q205*H205</f>
        <v>5.5000000000000003E-4</v>
      </c>
      <c r="S205" s="162">
        <v>0</v>
      </c>
      <c r="T205" s="163">
        <f t="shared" ref="T205:T243" si="33">S205*H205</f>
        <v>0</v>
      </c>
      <c r="AR205" s="164" t="s">
        <v>248</v>
      </c>
      <c r="AT205" s="164" t="s">
        <v>184</v>
      </c>
      <c r="AU205" s="164" t="s">
        <v>86</v>
      </c>
      <c r="AY205" s="13" t="s">
        <v>182</v>
      </c>
      <c r="BE205" s="165">
        <f t="shared" ref="BE205:BE243" si="34">IF(N205="základná",J205,0)</f>
        <v>0</v>
      </c>
      <c r="BF205" s="165">
        <f t="shared" ref="BF205:BF243" si="35">IF(N205="znížená",J205,0)</f>
        <v>0</v>
      </c>
      <c r="BG205" s="165">
        <f t="shared" ref="BG205:BG243" si="36">IF(N205="zákl. prenesená",J205,0)</f>
        <v>0</v>
      </c>
      <c r="BH205" s="165">
        <f t="shared" ref="BH205:BH243" si="37">IF(N205="zníž. prenesená",J205,0)</f>
        <v>0</v>
      </c>
      <c r="BI205" s="165">
        <f t="shared" ref="BI205:BI243" si="38">IF(N205="nulová",J205,0)</f>
        <v>0</v>
      </c>
      <c r="BJ205" s="13" t="s">
        <v>86</v>
      </c>
      <c r="BK205" s="165">
        <f t="shared" ref="BK205:BK243" si="39">ROUND(I205*H205,2)</f>
        <v>0</v>
      </c>
      <c r="BL205" s="13" t="s">
        <v>248</v>
      </c>
      <c r="BM205" s="164" t="s">
        <v>1880</v>
      </c>
    </row>
    <row r="206" spans="2:65" s="1" customFormat="1" ht="16.5" customHeight="1">
      <c r="B206" s="152"/>
      <c r="C206" s="166" t="s">
        <v>453</v>
      </c>
      <c r="D206" s="166" t="s">
        <v>280</v>
      </c>
      <c r="E206" s="167" t="s">
        <v>1881</v>
      </c>
      <c r="F206" s="168" t="s">
        <v>1882</v>
      </c>
      <c r="G206" s="169" t="s">
        <v>246</v>
      </c>
      <c r="H206" s="170">
        <v>11</v>
      </c>
      <c r="I206" s="171"/>
      <c r="J206" s="172">
        <f t="shared" si="3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31"/>
        <v>0</v>
      </c>
      <c r="Q206" s="162">
        <v>3.4000000000000002E-4</v>
      </c>
      <c r="R206" s="162">
        <f t="shared" si="32"/>
        <v>3.7400000000000003E-3</v>
      </c>
      <c r="S206" s="162">
        <v>0</v>
      </c>
      <c r="T206" s="163">
        <f t="shared" si="33"/>
        <v>0</v>
      </c>
      <c r="AR206" s="164" t="s">
        <v>314</v>
      </c>
      <c r="AT206" s="164" t="s">
        <v>280</v>
      </c>
      <c r="AU206" s="164" t="s">
        <v>86</v>
      </c>
      <c r="AY206" s="13" t="s">
        <v>182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3" t="s">
        <v>86</v>
      </c>
      <c r="BK206" s="165">
        <f t="shared" si="39"/>
        <v>0</v>
      </c>
      <c r="BL206" s="13" t="s">
        <v>248</v>
      </c>
      <c r="BM206" s="164" t="s">
        <v>1883</v>
      </c>
    </row>
    <row r="207" spans="2:65" s="1" customFormat="1" ht="16.5" customHeight="1">
      <c r="B207" s="152"/>
      <c r="C207" s="153" t="s">
        <v>457</v>
      </c>
      <c r="D207" s="153" t="s">
        <v>184</v>
      </c>
      <c r="E207" s="154" t="s">
        <v>1884</v>
      </c>
      <c r="F207" s="155" t="s">
        <v>1885</v>
      </c>
      <c r="G207" s="156" t="s">
        <v>246</v>
      </c>
      <c r="H207" s="157">
        <v>11</v>
      </c>
      <c r="I207" s="158"/>
      <c r="J207" s="159">
        <f t="shared" si="30"/>
        <v>0</v>
      </c>
      <c r="K207" s="155" t="s">
        <v>1</v>
      </c>
      <c r="L207" s="28"/>
      <c r="M207" s="160" t="s">
        <v>1</v>
      </c>
      <c r="N207" s="161" t="s">
        <v>40</v>
      </c>
      <c r="O207" s="51"/>
      <c r="P207" s="162">
        <f t="shared" si="31"/>
        <v>0</v>
      </c>
      <c r="Q207" s="162">
        <v>7.2000000000000005E-4</v>
      </c>
      <c r="R207" s="162">
        <f t="shared" si="32"/>
        <v>7.92E-3</v>
      </c>
      <c r="S207" s="162">
        <v>0</v>
      </c>
      <c r="T207" s="163">
        <f t="shared" si="33"/>
        <v>0</v>
      </c>
      <c r="AR207" s="164" t="s">
        <v>248</v>
      </c>
      <c r="AT207" s="164" t="s">
        <v>184</v>
      </c>
      <c r="AU207" s="164" t="s">
        <v>86</v>
      </c>
      <c r="AY207" s="13" t="s">
        <v>182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3" t="s">
        <v>86</v>
      </c>
      <c r="BK207" s="165">
        <f t="shared" si="39"/>
        <v>0</v>
      </c>
      <c r="BL207" s="13" t="s">
        <v>248</v>
      </c>
      <c r="BM207" s="164" t="s">
        <v>1886</v>
      </c>
    </row>
    <row r="208" spans="2:65" s="1" customFormat="1" ht="16.5" customHeight="1">
      <c r="B208" s="152"/>
      <c r="C208" s="166" t="s">
        <v>461</v>
      </c>
      <c r="D208" s="166" t="s">
        <v>280</v>
      </c>
      <c r="E208" s="167" t="s">
        <v>1887</v>
      </c>
      <c r="F208" s="168" t="s">
        <v>1888</v>
      </c>
      <c r="G208" s="169" t="s">
        <v>246</v>
      </c>
      <c r="H208" s="170">
        <v>11</v>
      </c>
      <c r="I208" s="171"/>
      <c r="J208" s="172">
        <f t="shared" si="3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31"/>
        <v>0</v>
      </c>
      <c r="Q208" s="162">
        <v>1.2E-2</v>
      </c>
      <c r="R208" s="162">
        <f t="shared" si="32"/>
        <v>0.13200000000000001</v>
      </c>
      <c r="S208" s="162">
        <v>0</v>
      </c>
      <c r="T208" s="163">
        <f t="shared" si="33"/>
        <v>0</v>
      </c>
      <c r="AR208" s="164" t="s">
        <v>314</v>
      </c>
      <c r="AT208" s="164" t="s">
        <v>280</v>
      </c>
      <c r="AU208" s="164" t="s">
        <v>86</v>
      </c>
      <c r="AY208" s="13" t="s">
        <v>182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248</v>
      </c>
      <c r="BM208" s="164" t="s">
        <v>1889</v>
      </c>
    </row>
    <row r="209" spans="2:65" s="1" customFormat="1" ht="24" customHeight="1">
      <c r="B209" s="152"/>
      <c r="C209" s="153" t="s">
        <v>465</v>
      </c>
      <c r="D209" s="153" t="s">
        <v>184</v>
      </c>
      <c r="E209" s="154" t="s">
        <v>1890</v>
      </c>
      <c r="F209" s="155" t="s">
        <v>1891</v>
      </c>
      <c r="G209" s="156" t="s">
        <v>730</v>
      </c>
      <c r="H209" s="157">
        <v>11</v>
      </c>
      <c r="I209" s="158"/>
      <c r="J209" s="159">
        <f t="shared" si="30"/>
        <v>0</v>
      </c>
      <c r="K209" s="155" t="s">
        <v>1</v>
      </c>
      <c r="L209" s="28"/>
      <c r="M209" s="160" t="s">
        <v>1</v>
      </c>
      <c r="N209" s="161" t="s">
        <v>40</v>
      </c>
      <c r="O209" s="51"/>
      <c r="P209" s="162">
        <f t="shared" si="31"/>
        <v>0</v>
      </c>
      <c r="Q209" s="162">
        <v>0</v>
      </c>
      <c r="R209" s="162">
        <f t="shared" si="32"/>
        <v>0</v>
      </c>
      <c r="S209" s="162">
        <v>0</v>
      </c>
      <c r="T209" s="163">
        <f t="shared" si="33"/>
        <v>0</v>
      </c>
      <c r="AR209" s="164" t="s">
        <v>248</v>
      </c>
      <c r="AT209" s="164" t="s">
        <v>184</v>
      </c>
      <c r="AU209" s="164" t="s">
        <v>86</v>
      </c>
      <c r="AY209" s="13" t="s">
        <v>182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248</v>
      </c>
      <c r="BM209" s="164" t="s">
        <v>1892</v>
      </c>
    </row>
    <row r="210" spans="2:65" s="1" customFormat="1" ht="24" customHeight="1">
      <c r="B210" s="152"/>
      <c r="C210" s="166" t="s">
        <v>469</v>
      </c>
      <c r="D210" s="166" t="s">
        <v>280</v>
      </c>
      <c r="E210" s="167" t="s">
        <v>1893</v>
      </c>
      <c r="F210" s="168" t="s">
        <v>1894</v>
      </c>
      <c r="G210" s="169" t="s">
        <v>246</v>
      </c>
      <c r="H210" s="170">
        <v>4</v>
      </c>
      <c r="I210" s="171"/>
      <c r="J210" s="172">
        <f t="shared" si="3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1.6049999999999998E-2</v>
      </c>
      <c r="R210" s="162">
        <f t="shared" si="32"/>
        <v>6.4199999999999993E-2</v>
      </c>
      <c r="S210" s="162">
        <v>0</v>
      </c>
      <c r="T210" s="163">
        <f t="shared" si="33"/>
        <v>0</v>
      </c>
      <c r="AR210" s="164" t="s">
        <v>314</v>
      </c>
      <c r="AT210" s="164" t="s">
        <v>280</v>
      </c>
      <c r="AU210" s="164" t="s">
        <v>86</v>
      </c>
      <c r="AY210" s="13" t="s">
        <v>182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248</v>
      </c>
      <c r="BM210" s="164" t="s">
        <v>1895</v>
      </c>
    </row>
    <row r="211" spans="2:65" s="1" customFormat="1" ht="24" customHeight="1">
      <c r="B211" s="152"/>
      <c r="C211" s="166" t="s">
        <v>473</v>
      </c>
      <c r="D211" s="166" t="s">
        <v>280</v>
      </c>
      <c r="E211" s="167" t="s">
        <v>1896</v>
      </c>
      <c r="F211" s="168" t="s">
        <v>1897</v>
      </c>
      <c r="G211" s="169" t="s">
        <v>246</v>
      </c>
      <c r="H211" s="170">
        <v>7</v>
      </c>
      <c r="I211" s="171"/>
      <c r="J211" s="172">
        <f t="shared" si="3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31"/>
        <v>0</v>
      </c>
      <c r="Q211" s="162">
        <v>1.668E-2</v>
      </c>
      <c r="R211" s="162">
        <f t="shared" si="32"/>
        <v>0.11676</v>
      </c>
      <c r="S211" s="162">
        <v>0</v>
      </c>
      <c r="T211" s="163">
        <f t="shared" si="33"/>
        <v>0</v>
      </c>
      <c r="AR211" s="164" t="s">
        <v>314</v>
      </c>
      <c r="AT211" s="164" t="s">
        <v>280</v>
      </c>
      <c r="AU211" s="164" t="s">
        <v>86</v>
      </c>
      <c r="AY211" s="13" t="s">
        <v>182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248</v>
      </c>
      <c r="BM211" s="164" t="s">
        <v>1898</v>
      </c>
    </row>
    <row r="212" spans="2:65" s="1" customFormat="1" ht="24" customHeight="1">
      <c r="B212" s="152"/>
      <c r="C212" s="153" t="s">
        <v>477</v>
      </c>
      <c r="D212" s="153" t="s">
        <v>184</v>
      </c>
      <c r="E212" s="154" t="s">
        <v>1899</v>
      </c>
      <c r="F212" s="155" t="s">
        <v>1900</v>
      </c>
      <c r="G212" s="156" t="s">
        <v>730</v>
      </c>
      <c r="H212" s="157">
        <v>2</v>
      </c>
      <c r="I212" s="158"/>
      <c r="J212" s="159">
        <f t="shared" si="30"/>
        <v>0</v>
      </c>
      <c r="K212" s="155" t="s">
        <v>1</v>
      </c>
      <c r="L212" s="28"/>
      <c r="M212" s="160" t="s">
        <v>1</v>
      </c>
      <c r="N212" s="161" t="s">
        <v>40</v>
      </c>
      <c r="O212" s="51"/>
      <c r="P212" s="162">
        <f t="shared" si="31"/>
        <v>0</v>
      </c>
      <c r="Q212" s="162">
        <v>3.4000000000000002E-4</v>
      </c>
      <c r="R212" s="162">
        <f t="shared" si="32"/>
        <v>6.8000000000000005E-4</v>
      </c>
      <c r="S212" s="162">
        <v>0</v>
      </c>
      <c r="T212" s="163">
        <f t="shared" si="33"/>
        <v>0</v>
      </c>
      <c r="AR212" s="164" t="s">
        <v>248</v>
      </c>
      <c r="AT212" s="164" t="s">
        <v>184</v>
      </c>
      <c r="AU212" s="164" t="s">
        <v>86</v>
      </c>
      <c r="AY212" s="13" t="s">
        <v>182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248</v>
      </c>
      <c r="BM212" s="164" t="s">
        <v>1901</v>
      </c>
    </row>
    <row r="213" spans="2:65" s="1" customFormat="1" ht="24" customHeight="1">
      <c r="B213" s="152"/>
      <c r="C213" s="166" t="s">
        <v>481</v>
      </c>
      <c r="D213" s="166" t="s">
        <v>280</v>
      </c>
      <c r="E213" s="167" t="s">
        <v>1902</v>
      </c>
      <c r="F213" s="168" t="s">
        <v>1903</v>
      </c>
      <c r="G213" s="169" t="s">
        <v>246</v>
      </c>
      <c r="H213" s="170">
        <v>2</v>
      </c>
      <c r="I213" s="171"/>
      <c r="J213" s="172">
        <f t="shared" si="3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31"/>
        <v>0</v>
      </c>
      <c r="Q213" s="162">
        <v>1.0999999999999999E-2</v>
      </c>
      <c r="R213" s="162">
        <f t="shared" si="32"/>
        <v>2.1999999999999999E-2</v>
      </c>
      <c r="S213" s="162">
        <v>0</v>
      </c>
      <c r="T213" s="163">
        <f t="shared" si="33"/>
        <v>0</v>
      </c>
      <c r="AR213" s="164" t="s">
        <v>314</v>
      </c>
      <c r="AT213" s="164" t="s">
        <v>280</v>
      </c>
      <c r="AU213" s="164" t="s">
        <v>86</v>
      </c>
      <c r="AY213" s="13" t="s">
        <v>182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248</v>
      </c>
      <c r="BM213" s="164" t="s">
        <v>1904</v>
      </c>
    </row>
    <row r="214" spans="2:65" s="1" customFormat="1" ht="24" customHeight="1">
      <c r="B214" s="152"/>
      <c r="C214" s="153" t="s">
        <v>485</v>
      </c>
      <c r="D214" s="153" t="s">
        <v>184</v>
      </c>
      <c r="E214" s="154" t="s">
        <v>1905</v>
      </c>
      <c r="F214" s="155" t="s">
        <v>1906</v>
      </c>
      <c r="G214" s="156" t="s">
        <v>1907</v>
      </c>
      <c r="H214" s="157">
        <v>3</v>
      </c>
      <c r="I214" s="158"/>
      <c r="J214" s="159">
        <f t="shared" si="30"/>
        <v>0</v>
      </c>
      <c r="K214" s="155" t="s">
        <v>1</v>
      </c>
      <c r="L214" s="28"/>
      <c r="M214" s="160" t="s">
        <v>1</v>
      </c>
      <c r="N214" s="161" t="s">
        <v>40</v>
      </c>
      <c r="O214" s="51"/>
      <c r="P214" s="162">
        <f t="shared" si="31"/>
        <v>0</v>
      </c>
      <c r="Q214" s="162">
        <v>3.3500000000000001E-3</v>
      </c>
      <c r="R214" s="162">
        <f t="shared" si="32"/>
        <v>1.005E-2</v>
      </c>
      <c r="S214" s="162">
        <v>0</v>
      </c>
      <c r="T214" s="163">
        <f t="shared" si="33"/>
        <v>0</v>
      </c>
      <c r="AR214" s="164" t="s">
        <v>248</v>
      </c>
      <c r="AT214" s="164" t="s">
        <v>184</v>
      </c>
      <c r="AU214" s="164" t="s">
        <v>86</v>
      </c>
      <c r="AY214" s="13" t="s">
        <v>182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3" t="s">
        <v>86</v>
      </c>
      <c r="BK214" s="165">
        <f t="shared" si="39"/>
        <v>0</v>
      </c>
      <c r="BL214" s="13" t="s">
        <v>248</v>
      </c>
      <c r="BM214" s="164" t="s">
        <v>1908</v>
      </c>
    </row>
    <row r="215" spans="2:65" s="1" customFormat="1" ht="16.5" customHeight="1">
      <c r="B215" s="152"/>
      <c r="C215" s="166" t="s">
        <v>489</v>
      </c>
      <c r="D215" s="166" t="s">
        <v>280</v>
      </c>
      <c r="E215" s="167" t="s">
        <v>1909</v>
      </c>
      <c r="F215" s="168" t="s">
        <v>1910</v>
      </c>
      <c r="G215" s="169" t="s">
        <v>246</v>
      </c>
      <c r="H215" s="170">
        <v>3</v>
      </c>
      <c r="I215" s="171"/>
      <c r="J215" s="172">
        <f t="shared" si="3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31"/>
        <v>0</v>
      </c>
      <c r="Q215" s="162">
        <v>8.5199999999999998E-3</v>
      </c>
      <c r="R215" s="162">
        <f t="shared" si="32"/>
        <v>2.5559999999999999E-2</v>
      </c>
      <c r="S215" s="162">
        <v>0</v>
      </c>
      <c r="T215" s="163">
        <f t="shared" si="33"/>
        <v>0</v>
      </c>
      <c r="AR215" s="164" t="s">
        <v>314</v>
      </c>
      <c r="AT215" s="164" t="s">
        <v>280</v>
      </c>
      <c r="AU215" s="164" t="s">
        <v>86</v>
      </c>
      <c r="AY215" s="13" t="s">
        <v>182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3" t="s">
        <v>86</v>
      </c>
      <c r="BK215" s="165">
        <f t="shared" si="39"/>
        <v>0</v>
      </c>
      <c r="BL215" s="13" t="s">
        <v>248</v>
      </c>
      <c r="BM215" s="164" t="s">
        <v>1911</v>
      </c>
    </row>
    <row r="216" spans="2:65" s="1" customFormat="1" ht="16.5" customHeight="1">
      <c r="B216" s="152"/>
      <c r="C216" s="153" t="s">
        <v>493</v>
      </c>
      <c r="D216" s="153" t="s">
        <v>184</v>
      </c>
      <c r="E216" s="154" t="s">
        <v>1912</v>
      </c>
      <c r="F216" s="155" t="s">
        <v>1913</v>
      </c>
      <c r="G216" s="156" t="s">
        <v>1907</v>
      </c>
      <c r="H216" s="157">
        <v>5</v>
      </c>
      <c r="I216" s="158"/>
      <c r="J216" s="159">
        <f t="shared" si="30"/>
        <v>0</v>
      </c>
      <c r="K216" s="155" t="s">
        <v>1</v>
      </c>
      <c r="L216" s="28"/>
      <c r="M216" s="160" t="s">
        <v>1</v>
      </c>
      <c r="N216" s="161" t="s">
        <v>40</v>
      </c>
      <c r="O216" s="51"/>
      <c r="P216" s="162">
        <f t="shared" si="31"/>
        <v>0</v>
      </c>
      <c r="Q216" s="162">
        <v>7.8529999999999995E-4</v>
      </c>
      <c r="R216" s="162">
        <f t="shared" si="32"/>
        <v>3.9264999999999994E-3</v>
      </c>
      <c r="S216" s="162">
        <v>0</v>
      </c>
      <c r="T216" s="163">
        <f t="shared" si="33"/>
        <v>0</v>
      </c>
      <c r="AR216" s="164" t="s">
        <v>248</v>
      </c>
      <c r="AT216" s="164" t="s">
        <v>184</v>
      </c>
      <c r="AU216" s="164" t="s">
        <v>86</v>
      </c>
      <c r="AY216" s="13" t="s">
        <v>182</v>
      </c>
      <c r="BE216" s="165">
        <f t="shared" si="34"/>
        <v>0</v>
      </c>
      <c r="BF216" s="165">
        <f t="shared" si="35"/>
        <v>0</v>
      </c>
      <c r="BG216" s="165">
        <f t="shared" si="36"/>
        <v>0</v>
      </c>
      <c r="BH216" s="165">
        <f t="shared" si="37"/>
        <v>0</v>
      </c>
      <c r="BI216" s="165">
        <f t="shared" si="38"/>
        <v>0</v>
      </c>
      <c r="BJ216" s="13" t="s">
        <v>86</v>
      </c>
      <c r="BK216" s="165">
        <f t="shared" si="39"/>
        <v>0</v>
      </c>
      <c r="BL216" s="13" t="s">
        <v>248</v>
      </c>
      <c r="BM216" s="164" t="s">
        <v>1914</v>
      </c>
    </row>
    <row r="217" spans="2:65" s="1" customFormat="1" ht="24" customHeight="1">
      <c r="B217" s="152"/>
      <c r="C217" s="166" t="s">
        <v>497</v>
      </c>
      <c r="D217" s="166" t="s">
        <v>280</v>
      </c>
      <c r="E217" s="167" t="s">
        <v>1915</v>
      </c>
      <c r="F217" s="168" t="s">
        <v>1916</v>
      </c>
      <c r="G217" s="169" t="s">
        <v>246</v>
      </c>
      <c r="H217" s="170">
        <v>5</v>
      </c>
      <c r="I217" s="171"/>
      <c r="J217" s="172">
        <f t="shared" si="30"/>
        <v>0</v>
      </c>
      <c r="K217" s="168" t="s">
        <v>1</v>
      </c>
      <c r="L217" s="173"/>
      <c r="M217" s="174" t="s">
        <v>1</v>
      </c>
      <c r="N217" s="175" t="s">
        <v>40</v>
      </c>
      <c r="O217" s="51"/>
      <c r="P217" s="162">
        <f t="shared" si="31"/>
        <v>0</v>
      </c>
      <c r="Q217" s="162">
        <v>1.6199999999999999E-2</v>
      </c>
      <c r="R217" s="162">
        <f t="shared" si="32"/>
        <v>8.0999999999999989E-2</v>
      </c>
      <c r="S217" s="162">
        <v>0</v>
      </c>
      <c r="T217" s="163">
        <f t="shared" si="33"/>
        <v>0</v>
      </c>
      <c r="AR217" s="164" t="s">
        <v>314</v>
      </c>
      <c r="AT217" s="164" t="s">
        <v>280</v>
      </c>
      <c r="AU217" s="164" t="s">
        <v>86</v>
      </c>
      <c r="AY217" s="13" t="s">
        <v>182</v>
      </c>
      <c r="BE217" s="165">
        <f t="shared" si="34"/>
        <v>0</v>
      </c>
      <c r="BF217" s="165">
        <f t="shared" si="35"/>
        <v>0</v>
      </c>
      <c r="BG217" s="165">
        <f t="shared" si="36"/>
        <v>0</v>
      </c>
      <c r="BH217" s="165">
        <f t="shared" si="37"/>
        <v>0</v>
      </c>
      <c r="BI217" s="165">
        <f t="shared" si="38"/>
        <v>0</v>
      </c>
      <c r="BJ217" s="13" t="s">
        <v>86</v>
      </c>
      <c r="BK217" s="165">
        <f t="shared" si="39"/>
        <v>0</v>
      </c>
      <c r="BL217" s="13" t="s">
        <v>248</v>
      </c>
      <c r="BM217" s="164" t="s">
        <v>1917</v>
      </c>
    </row>
    <row r="218" spans="2:65" s="1" customFormat="1" ht="24" customHeight="1">
      <c r="B218" s="152"/>
      <c r="C218" s="153" t="s">
        <v>501</v>
      </c>
      <c r="D218" s="153" t="s">
        <v>184</v>
      </c>
      <c r="E218" s="154" t="s">
        <v>1918</v>
      </c>
      <c r="F218" s="155" t="s">
        <v>1919</v>
      </c>
      <c r="G218" s="156" t="s">
        <v>1920</v>
      </c>
      <c r="H218" s="157">
        <v>2</v>
      </c>
      <c r="I218" s="158"/>
      <c r="J218" s="159">
        <f t="shared" si="30"/>
        <v>0</v>
      </c>
      <c r="K218" s="155" t="s">
        <v>1</v>
      </c>
      <c r="L218" s="28"/>
      <c r="M218" s="160" t="s">
        <v>1</v>
      </c>
      <c r="N218" s="161" t="s">
        <v>40</v>
      </c>
      <c r="O218" s="51"/>
      <c r="P218" s="162">
        <f t="shared" si="31"/>
        <v>0</v>
      </c>
      <c r="Q218" s="162">
        <v>3.7399999999999998E-3</v>
      </c>
      <c r="R218" s="162">
        <f t="shared" si="32"/>
        <v>7.4799999999999997E-3</v>
      </c>
      <c r="S218" s="162">
        <v>0</v>
      </c>
      <c r="T218" s="163">
        <f t="shared" si="33"/>
        <v>0</v>
      </c>
      <c r="AR218" s="164" t="s">
        <v>248</v>
      </c>
      <c r="AT218" s="164" t="s">
        <v>184</v>
      </c>
      <c r="AU218" s="164" t="s">
        <v>86</v>
      </c>
      <c r="AY218" s="13" t="s">
        <v>182</v>
      </c>
      <c r="BE218" s="165">
        <f t="shared" si="34"/>
        <v>0</v>
      </c>
      <c r="BF218" s="165">
        <f t="shared" si="35"/>
        <v>0</v>
      </c>
      <c r="BG218" s="165">
        <f t="shared" si="36"/>
        <v>0</v>
      </c>
      <c r="BH218" s="165">
        <f t="shared" si="37"/>
        <v>0</v>
      </c>
      <c r="BI218" s="165">
        <f t="shared" si="38"/>
        <v>0</v>
      </c>
      <c r="BJ218" s="13" t="s">
        <v>86</v>
      </c>
      <c r="BK218" s="165">
        <f t="shared" si="39"/>
        <v>0</v>
      </c>
      <c r="BL218" s="13" t="s">
        <v>248</v>
      </c>
      <c r="BM218" s="164" t="s">
        <v>1921</v>
      </c>
    </row>
    <row r="219" spans="2:65" s="1" customFormat="1" ht="16.5" customHeight="1">
      <c r="B219" s="152"/>
      <c r="C219" s="166" t="s">
        <v>506</v>
      </c>
      <c r="D219" s="166" t="s">
        <v>280</v>
      </c>
      <c r="E219" s="167" t="s">
        <v>1922</v>
      </c>
      <c r="F219" s="168" t="s">
        <v>1923</v>
      </c>
      <c r="G219" s="169" t="s">
        <v>1924</v>
      </c>
      <c r="H219" s="170">
        <v>2</v>
      </c>
      <c r="I219" s="171"/>
      <c r="J219" s="172">
        <f t="shared" si="30"/>
        <v>0</v>
      </c>
      <c r="K219" s="168" t="s">
        <v>1</v>
      </c>
      <c r="L219" s="173"/>
      <c r="M219" s="174" t="s">
        <v>1</v>
      </c>
      <c r="N219" s="175" t="s">
        <v>40</v>
      </c>
      <c r="O219" s="51"/>
      <c r="P219" s="162">
        <f t="shared" si="31"/>
        <v>0</v>
      </c>
      <c r="Q219" s="162">
        <v>2.8000000000000001E-2</v>
      </c>
      <c r="R219" s="162">
        <f t="shared" si="32"/>
        <v>5.6000000000000001E-2</v>
      </c>
      <c r="S219" s="162">
        <v>0</v>
      </c>
      <c r="T219" s="163">
        <f t="shared" si="33"/>
        <v>0</v>
      </c>
      <c r="AR219" s="164" t="s">
        <v>314</v>
      </c>
      <c r="AT219" s="164" t="s">
        <v>280</v>
      </c>
      <c r="AU219" s="164" t="s">
        <v>86</v>
      </c>
      <c r="AY219" s="13" t="s">
        <v>182</v>
      </c>
      <c r="BE219" s="165">
        <f t="shared" si="34"/>
        <v>0</v>
      </c>
      <c r="BF219" s="165">
        <f t="shared" si="35"/>
        <v>0</v>
      </c>
      <c r="BG219" s="165">
        <f t="shared" si="36"/>
        <v>0</v>
      </c>
      <c r="BH219" s="165">
        <f t="shared" si="37"/>
        <v>0</v>
      </c>
      <c r="BI219" s="165">
        <f t="shared" si="38"/>
        <v>0</v>
      </c>
      <c r="BJ219" s="13" t="s">
        <v>86</v>
      </c>
      <c r="BK219" s="165">
        <f t="shared" si="39"/>
        <v>0</v>
      </c>
      <c r="BL219" s="13" t="s">
        <v>248</v>
      </c>
      <c r="BM219" s="164" t="s">
        <v>1925</v>
      </c>
    </row>
    <row r="220" spans="2:65" s="1" customFormat="1" ht="24" customHeight="1">
      <c r="B220" s="152"/>
      <c r="C220" s="153" t="s">
        <v>510</v>
      </c>
      <c r="D220" s="153" t="s">
        <v>184</v>
      </c>
      <c r="E220" s="154" t="s">
        <v>1926</v>
      </c>
      <c r="F220" s="155" t="s">
        <v>1927</v>
      </c>
      <c r="G220" s="156" t="s">
        <v>1920</v>
      </c>
      <c r="H220" s="157">
        <v>24</v>
      </c>
      <c r="I220" s="158"/>
      <c r="J220" s="159">
        <f t="shared" si="30"/>
        <v>0</v>
      </c>
      <c r="K220" s="155" t="s">
        <v>1</v>
      </c>
      <c r="L220" s="28"/>
      <c r="M220" s="160" t="s">
        <v>1</v>
      </c>
      <c r="N220" s="161" t="s">
        <v>40</v>
      </c>
      <c r="O220" s="51"/>
      <c r="P220" s="162">
        <f t="shared" si="31"/>
        <v>0</v>
      </c>
      <c r="Q220" s="162">
        <v>2.2599999999999999E-3</v>
      </c>
      <c r="R220" s="162">
        <f t="shared" si="32"/>
        <v>5.4239999999999997E-2</v>
      </c>
      <c r="S220" s="162">
        <v>0</v>
      </c>
      <c r="T220" s="163">
        <f t="shared" si="33"/>
        <v>0</v>
      </c>
      <c r="AR220" s="164" t="s">
        <v>248</v>
      </c>
      <c r="AT220" s="164" t="s">
        <v>184</v>
      </c>
      <c r="AU220" s="164" t="s">
        <v>86</v>
      </c>
      <c r="AY220" s="13" t="s">
        <v>182</v>
      </c>
      <c r="BE220" s="165">
        <f t="shared" si="34"/>
        <v>0</v>
      </c>
      <c r="BF220" s="165">
        <f t="shared" si="35"/>
        <v>0</v>
      </c>
      <c r="BG220" s="165">
        <f t="shared" si="36"/>
        <v>0</v>
      </c>
      <c r="BH220" s="165">
        <f t="shared" si="37"/>
        <v>0</v>
      </c>
      <c r="BI220" s="165">
        <f t="shared" si="38"/>
        <v>0</v>
      </c>
      <c r="BJ220" s="13" t="s">
        <v>86</v>
      </c>
      <c r="BK220" s="165">
        <f t="shared" si="39"/>
        <v>0</v>
      </c>
      <c r="BL220" s="13" t="s">
        <v>248</v>
      </c>
      <c r="BM220" s="164" t="s">
        <v>1928</v>
      </c>
    </row>
    <row r="221" spans="2:65" s="1" customFormat="1" ht="24" customHeight="1">
      <c r="B221" s="152"/>
      <c r="C221" s="166" t="s">
        <v>514</v>
      </c>
      <c r="D221" s="166" t="s">
        <v>280</v>
      </c>
      <c r="E221" s="167" t="s">
        <v>1929</v>
      </c>
      <c r="F221" s="168" t="s">
        <v>1930</v>
      </c>
      <c r="G221" s="169" t="s">
        <v>246</v>
      </c>
      <c r="H221" s="170">
        <v>18</v>
      </c>
      <c r="I221" s="171"/>
      <c r="J221" s="172">
        <f t="shared" si="30"/>
        <v>0</v>
      </c>
      <c r="K221" s="168" t="s">
        <v>1</v>
      </c>
      <c r="L221" s="173"/>
      <c r="M221" s="174" t="s">
        <v>1</v>
      </c>
      <c r="N221" s="175" t="s">
        <v>40</v>
      </c>
      <c r="O221" s="51"/>
      <c r="P221" s="162">
        <f t="shared" si="31"/>
        <v>0</v>
      </c>
      <c r="Q221" s="162">
        <v>1.0800000000000001E-2</v>
      </c>
      <c r="R221" s="162">
        <f t="shared" si="32"/>
        <v>0.19440000000000002</v>
      </c>
      <c r="S221" s="162">
        <v>0</v>
      </c>
      <c r="T221" s="163">
        <f t="shared" si="33"/>
        <v>0</v>
      </c>
      <c r="AR221" s="164" t="s">
        <v>314</v>
      </c>
      <c r="AT221" s="164" t="s">
        <v>280</v>
      </c>
      <c r="AU221" s="164" t="s">
        <v>86</v>
      </c>
      <c r="AY221" s="13" t="s">
        <v>182</v>
      </c>
      <c r="BE221" s="165">
        <f t="shared" si="34"/>
        <v>0</v>
      </c>
      <c r="BF221" s="165">
        <f t="shared" si="35"/>
        <v>0</v>
      </c>
      <c r="BG221" s="165">
        <f t="shared" si="36"/>
        <v>0</v>
      </c>
      <c r="BH221" s="165">
        <f t="shared" si="37"/>
        <v>0</v>
      </c>
      <c r="BI221" s="165">
        <f t="shared" si="38"/>
        <v>0</v>
      </c>
      <c r="BJ221" s="13" t="s">
        <v>86</v>
      </c>
      <c r="BK221" s="165">
        <f t="shared" si="39"/>
        <v>0</v>
      </c>
      <c r="BL221" s="13" t="s">
        <v>248</v>
      </c>
      <c r="BM221" s="164" t="s">
        <v>1931</v>
      </c>
    </row>
    <row r="222" spans="2:65" s="1" customFormat="1" ht="24" customHeight="1">
      <c r="B222" s="152"/>
      <c r="C222" s="166" t="s">
        <v>518</v>
      </c>
      <c r="D222" s="166" t="s">
        <v>280</v>
      </c>
      <c r="E222" s="167" t="s">
        <v>1932</v>
      </c>
      <c r="F222" s="168" t="s">
        <v>1933</v>
      </c>
      <c r="G222" s="169" t="s">
        <v>246</v>
      </c>
      <c r="H222" s="170">
        <v>6</v>
      </c>
      <c r="I222" s="171"/>
      <c r="J222" s="172">
        <f t="shared" si="30"/>
        <v>0</v>
      </c>
      <c r="K222" s="168" t="s">
        <v>1</v>
      </c>
      <c r="L222" s="173"/>
      <c r="M222" s="174" t="s">
        <v>1</v>
      </c>
      <c r="N222" s="175" t="s">
        <v>40</v>
      </c>
      <c r="O222" s="51"/>
      <c r="P222" s="162">
        <f t="shared" si="31"/>
        <v>0</v>
      </c>
      <c r="Q222" s="162">
        <v>1.4999999999999999E-2</v>
      </c>
      <c r="R222" s="162">
        <f t="shared" si="32"/>
        <v>0.09</v>
      </c>
      <c r="S222" s="162">
        <v>0</v>
      </c>
      <c r="T222" s="163">
        <f t="shared" si="33"/>
        <v>0</v>
      </c>
      <c r="AR222" s="164" t="s">
        <v>314</v>
      </c>
      <c r="AT222" s="164" t="s">
        <v>280</v>
      </c>
      <c r="AU222" s="164" t="s">
        <v>86</v>
      </c>
      <c r="AY222" s="13" t="s">
        <v>182</v>
      </c>
      <c r="BE222" s="165">
        <f t="shared" si="34"/>
        <v>0</v>
      </c>
      <c r="BF222" s="165">
        <f t="shared" si="35"/>
        <v>0</v>
      </c>
      <c r="BG222" s="165">
        <f t="shared" si="36"/>
        <v>0</v>
      </c>
      <c r="BH222" s="165">
        <f t="shared" si="37"/>
        <v>0</v>
      </c>
      <c r="BI222" s="165">
        <f t="shared" si="38"/>
        <v>0</v>
      </c>
      <c r="BJ222" s="13" t="s">
        <v>86</v>
      </c>
      <c r="BK222" s="165">
        <f t="shared" si="39"/>
        <v>0</v>
      </c>
      <c r="BL222" s="13" t="s">
        <v>248</v>
      </c>
      <c r="BM222" s="164" t="s">
        <v>1934</v>
      </c>
    </row>
    <row r="223" spans="2:65" s="1" customFormat="1" ht="16.5" customHeight="1">
      <c r="B223" s="152"/>
      <c r="C223" s="153" t="s">
        <v>522</v>
      </c>
      <c r="D223" s="153" t="s">
        <v>184</v>
      </c>
      <c r="E223" s="154" t="s">
        <v>1935</v>
      </c>
      <c r="F223" s="155" t="s">
        <v>1936</v>
      </c>
      <c r="G223" s="156" t="s">
        <v>1209</v>
      </c>
      <c r="H223" s="157">
        <v>27</v>
      </c>
      <c r="I223" s="158"/>
      <c r="J223" s="159">
        <f t="shared" si="30"/>
        <v>0</v>
      </c>
      <c r="K223" s="155" t="s">
        <v>1</v>
      </c>
      <c r="L223" s="28"/>
      <c r="M223" s="160" t="s">
        <v>1</v>
      </c>
      <c r="N223" s="161" t="s">
        <v>40</v>
      </c>
      <c r="O223" s="51"/>
      <c r="P223" s="162">
        <f t="shared" si="31"/>
        <v>0</v>
      </c>
      <c r="Q223" s="162">
        <v>1.2E-4</v>
      </c>
      <c r="R223" s="162">
        <f t="shared" si="32"/>
        <v>3.2400000000000003E-3</v>
      </c>
      <c r="S223" s="162">
        <v>0</v>
      </c>
      <c r="T223" s="163">
        <f t="shared" si="33"/>
        <v>0</v>
      </c>
      <c r="AR223" s="164" t="s">
        <v>248</v>
      </c>
      <c r="AT223" s="164" t="s">
        <v>184</v>
      </c>
      <c r="AU223" s="164" t="s">
        <v>86</v>
      </c>
      <c r="AY223" s="13" t="s">
        <v>182</v>
      </c>
      <c r="BE223" s="165">
        <f t="shared" si="34"/>
        <v>0</v>
      </c>
      <c r="BF223" s="165">
        <f t="shared" si="35"/>
        <v>0</v>
      </c>
      <c r="BG223" s="165">
        <f t="shared" si="36"/>
        <v>0</v>
      </c>
      <c r="BH223" s="165">
        <f t="shared" si="37"/>
        <v>0</v>
      </c>
      <c r="BI223" s="165">
        <f t="shared" si="38"/>
        <v>0</v>
      </c>
      <c r="BJ223" s="13" t="s">
        <v>86</v>
      </c>
      <c r="BK223" s="165">
        <f t="shared" si="39"/>
        <v>0</v>
      </c>
      <c r="BL223" s="13" t="s">
        <v>248</v>
      </c>
      <c r="BM223" s="164" t="s">
        <v>1937</v>
      </c>
    </row>
    <row r="224" spans="2:65" s="1" customFormat="1" ht="16.5" customHeight="1">
      <c r="B224" s="152"/>
      <c r="C224" s="166" t="s">
        <v>526</v>
      </c>
      <c r="D224" s="166" t="s">
        <v>280</v>
      </c>
      <c r="E224" s="167" t="s">
        <v>1938</v>
      </c>
      <c r="F224" s="168" t="s">
        <v>1939</v>
      </c>
      <c r="G224" s="169" t="s">
        <v>246</v>
      </c>
      <c r="H224" s="170">
        <v>24</v>
      </c>
      <c r="I224" s="171"/>
      <c r="J224" s="172">
        <f t="shared" si="30"/>
        <v>0</v>
      </c>
      <c r="K224" s="168" t="s">
        <v>1</v>
      </c>
      <c r="L224" s="173"/>
      <c r="M224" s="174" t="s">
        <v>1</v>
      </c>
      <c r="N224" s="175" t="s">
        <v>40</v>
      </c>
      <c r="O224" s="51"/>
      <c r="P224" s="162">
        <f t="shared" si="31"/>
        <v>0</v>
      </c>
      <c r="Q224" s="162">
        <v>1.24E-3</v>
      </c>
      <c r="R224" s="162">
        <f t="shared" si="32"/>
        <v>2.9760000000000002E-2</v>
      </c>
      <c r="S224" s="162">
        <v>0</v>
      </c>
      <c r="T224" s="163">
        <f t="shared" si="33"/>
        <v>0</v>
      </c>
      <c r="AR224" s="164" t="s">
        <v>314</v>
      </c>
      <c r="AT224" s="164" t="s">
        <v>280</v>
      </c>
      <c r="AU224" s="164" t="s">
        <v>86</v>
      </c>
      <c r="AY224" s="13" t="s">
        <v>182</v>
      </c>
      <c r="BE224" s="165">
        <f t="shared" si="34"/>
        <v>0</v>
      </c>
      <c r="BF224" s="165">
        <f t="shared" si="35"/>
        <v>0</v>
      </c>
      <c r="BG224" s="165">
        <f t="shared" si="36"/>
        <v>0</v>
      </c>
      <c r="BH224" s="165">
        <f t="shared" si="37"/>
        <v>0</v>
      </c>
      <c r="BI224" s="165">
        <f t="shared" si="38"/>
        <v>0</v>
      </c>
      <c r="BJ224" s="13" t="s">
        <v>86</v>
      </c>
      <c r="BK224" s="165">
        <f t="shared" si="39"/>
        <v>0</v>
      </c>
      <c r="BL224" s="13" t="s">
        <v>248</v>
      </c>
      <c r="BM224" s="164" t="s">
        <v>1940</v>
      </c>
    </row>
    <row r="225" spans="2:65" s="1" customFormat="1" ht="16.5" customHeight="1">
      <c r="B225" s="152"/>
      <c r="C225" s="166" t="s">
        <v>530</v>
      </c>
      <c r="D225" s="166" t="s">
        <v>280</v>
      </c>
      <c r="E225" s="167" t="s">
        <v>1941</v>
      </c>
      <c r="F225" s="168" t="s">
        <v>1942</v>
      </c>
      <c r="G225" s="169" t="s">
        <v>246</v>
      </c>
      <c r="H225" s="170">
        <v>3</v>
      </c>
      <c r="I225" s="171"/>
      <c r="J225" s="172">
        <f t="shared" si="30"/>
        <v>0</v>
      </c>
      <c r="K225" s="168" t="s">
        <v>1</v>
      </c>
      <c r="L225" s="173"/>
      <c r="M225" s="174" t="s">
        <v>1</v>
      </c>
      <c r="N225" s="175" t="s">
        <v>40</v>
      </c>
      <c r="O225" s="51"/>
      <c r="P225" s="162">
        <f t="shared" si="31"/>
        <v>0</v>
      </c>
      <c r="Q225" s="162">
        <v>1.4E-3</v>
      </c>
      <c r="R225" s="162">
        <f t="shared" si="32"/>
        <v>4.1999999999999997E-3</v>
      </c>
      <c r="S225" s="162">
        <v>0</v>
      </c>
      <c r="T225" s="163">
        <f t="shared" si="33"/>
        <v>0</v>
      </c>
      <c r="AR225" s="164" t="s">
        <v>314</v>
      </c>
      <c r="AT225" s="164" t="s">
        <v>280</v>
      </c>
      <c r="AU225" s="164" t="s">
        <v>86</v>
      </c>
      <c r="AY225" s="13" t="s">
        <v>182</v>
      </c>
      <c r="BE225" s="165">
        <f t="shared" si="34"/>
        <v>0</v>
      </c>
      <c r="BF225" s="165">
        <f t="shared" si="35"/>
        <v>0</v>
      </c>
      <c r="BG225" s="165">
        <f t="shared" si="36"/>
        <v>0</v>
      </c>
      <c r="BH225" s="165">
        <f t="shared" si="37"/>
        <v>0</v>
      </c>
      <c r="BI225" s="165">
        <f t="shared" si="38"/>
        <v>0</v>
      </c>
      <c r="BJ225" s="13" t="s">
        <v>86</v>
      </c>
      <c r="BK225" s="165">
        <f t="shared" si="39"/>
        <v>0</v>
      </c>
      <c r="BL225" s="13" t="s">
        <v>248</v>
      </c>
      <c r="BM225" s="164" t="s">
        <v>1943</v>
      </c>
    </row>
    <row r="226" spans="2:65" s="1" customFormat="1" ht="24" customHeight="1">
      <c r="B226" s="152"/>
      <c r="C226" s="153" t="s">
        <v>534</v>
      </c>
      <c r="D226" s="153" t="s">
        <v>184</v>
      </c>
      <c r="E226" s="154" t="s">
        <v>1944</v>
      </c>
      <c r="F226" s="155" t="s">
        <v>1945</v>
      </c>
      <c r="G226" s="156" t="s">
        <v>246</v>
      </c>
      <c r="H226" s="157">
        <v>2</v>
      </c>
      <c r="I226" s="158"/>
      <c r="J226" s="159">
        <f t="shared" si="30"/>
        <v>0</v>
      </c>
      <c r="K226" s="155" t="s">
        <v>1</v>
      </c>
      <c r="L226" s="28"/>
      <c r="M226" s="160" t="s">
        <v>1</v>
      </c>
      <c r="N226" s="161" t="s">
        <v>40</v>
      </c>
      <c r="O226" s="51"/>
      <c r="P226" s="162">
        <f t="shared" si="31"/>
        <v>0</v>
      </c>
      <c r="Q226" s="162">
        <v>2.0000000000000001E-4</v>
      </c>
      <c r="R226" s="162">
        <f t="shared" si="32"/>
        <v>4.0000000000000002E-4</v>
      </c>
      <c r="S226" s="162">
        <v>0</v>
      </c>
      <c r="T226" s="163">
        <f t="shared" si="33"/>
        <v>0</v>
      </c>
      <c r="AR226" s="164" t="s">
        <v>248</v>
      </c>
      <c r="AT226" s="164" t="s">
        <v>184</v>
      </c>
      <c r="AU226" s="164" t="s">
        <v>86</v>
      </c>
      <c r="AY226" s="13" t="s">
        <v>182</v>
      </c>
      <c r="BE226" s="165">
        <f t="shared" si="34"/>
        <v>0</v>
      </c>
      <c r="BF226" s="165">
        <f t="shared" si="35"/>
        <v>0</v>
      </c>
      <c r="BG226" s="165">
        <f t="shared" si="36"/>
        <v>0</v>
      </c>
      <c r="BH226" s="165">
        <f t="shared" si="37"/>
        <v>0</v>
      </c>
      <c r="BI226" s="165">
        <f t="shared" si="38"/>
        <v>0</v>
      </c>
      <c r="BJ226" s="13" t="s">
        <v>86</v>
      </c>
      <c r="BK226" s="165">
        <f t="shared" si="39"/>
        <v>0</v>
      </c>
      <c r="BL226" s="13" t="s">
        <v>248</v>
      </c>
      <c r="BM226" s="164" t="s">
        <v>1946</v>
      </c>
    </row>
    <row r="227" spans="2:65" s="1" customFormat="1" ht="24" customHeight="1">
      <c r="B227" s="152"/>
      <c r="C227" s="166" t="s">
        <v>538</v>
      </c>
      <c r="D227" s="166" t="s">
        <v>280</v>
      </c>
      <c r="E227" s="167" t="s">
        <v>1947</v>
      </c>
      <c r="F227" s="168" t="s">
        <v>1948</v>
      </c>
      <c r="G227" s="169" t="s">
        <v>246</v>
      </c>
      <c r="H227" s="170">
        <v>2</v>
      </c>
      <c r="I227" s="171"/>
      <c r="J227" s="172">
        <f t="shared" si="30"/>
        <v>0</v>
      </c>
      <c r="K227" s="168" t="s">
        <v>1</v>
      </c>
      <c r="L227" s="173"/>
      <c r="M227" s="174" t="s">
        <v>1</v>
      </c>
      <c r="N227" s="175" t="s">
        <v>40</v>
      </c>
      <c r="O227" s="51"/>
      <c r="P227" s="162">
        <f t="shared" si="31"/>
        <v>0</v>
      </c>
      <c r="Q227" s="162">
        <v>1.4999999999999999E-2</v>
      </c>
      <c r="R227" s="162">
        <f t="shared" si="32"/>
        <v>0.03</v>
      </c>
      <c r="S227" s="162">
        <v>0</v>
      </c>
      <c r="T227" s="163">
        <f t="shared" si="33"/>
        <v>0</v>
      </c>
      <c r="AR227" s="164" t="s">
        <v>314</v>
      </c>
      <c r="AT227" s="164" t="s">
        <v>280</v>
      </c>
      <c r="AU227" s="164" t="s">
        <v>86</v>
      </c>
      <c r="AY227" s="13" t="s">
        <v>182</v>
      </c>
      <c r="BE227" s="165">
        <f t="shared" si="34"/>
        <v>0</v>
      </c>
      <c r="BF227" s="165">
        <f t="shared" si="35"/>
        <v>0</v>
      </c>
      <c r="BG227" s="165">
        <f t="shared" si="36"/>
        <v>0</v>
      </c>
      <c r="BH227" s="165">
        <f t="shared" si="37"/>
        <v>0</v>
      </c>
      <c r="BI227" s="165">
        <f t="shared" si="38"/>
        <v>0</v>
      </c>
      <c r="BJ227" s="13" t="s">
        <v>86</v>
      </c>
      <c r="BK227" s="165">
        <f t="shared" si="39"/>
        <v>0</v>
      </c>
      <c r="BL227" s="13" t="s">
        <v>248</v>
      </c>
      <c r="BM227" s="164" t="s">
        <v>1949</v>
      </c>
    </row>
    <row r="228" spans="2:65" s="1" customFormat="1" ht="24" customHeight="1">
      <c r="B228" s="152"/>
      <c r="C228" s="153" t="s">
        <v>542</v>
      </c>
      <c r="D228" s="153" t="s">
        <v>184</v>
      </c>
      <c r="E228" s="154" t="s">
        <v>1950</v>
      </c>
      <c r="F228" s="155" t="s">
        <v>1951</v>
      </c>
      <c r="G228" s="156" t="s">
        <v>1209</v>
      </c>
      <c r="H228" s="157">
        <v>5</v>
      </c>
      <c r="I228" s="158"/>
      <c r="J228" s="159">
        <f t="shared" si="30"/>
        <v>0</v>
      </c>
      <c r="K228" s="155" t="s">
        <v>1</v>
      </c>
      <c r="L228" s="28"/>
      <c r="M228" s="160" t="s">
        <v>1</v>
      </c>
      <c r="N228" s="161" t="s">
        <v>40</v>
      </c>
      <c r="O228" s="51"/>
      <c r="P228" s="162">
        <f t="shared" si="31"/>
        <v>0</v>
      </c>
      <c r="Q228" s="162">
        <v>1.2E-4</v>
      </c>
      <c r="R228" s="162">
        <f t="shared" si="32"/>
        <v>6.0000000000000006E-4</v>
      </c>
      <c r="S228" s="162">
        <v>0</v>
      </c>
      <c r="T228" s="163">
        <f t="shared" si="33"/>
        <v>0</v>
      </c>
      <c r="AR228" s="164" t="s">
        <v>248</v>
      </c>
      <c r="AT228" s="164" t="s">
        <v>184</v>
      </c>
      <c r="AU228" s="164" t="s">
        <v>86</v>
      </c>
      <c r="AY228" s="13" t="s">
        <v>182</v>
      </c>
      <c r="BE228" s="165">
        <f t="shared" si="34"/>
        <v>0</v>
      </c>
      <c r="BF228" s="165">
        <f t="shared" si="35"/>
        <v>0</v>
      </c>
      <c r="BG228" s="165">
        <f t="shared" si="36"/>
        <v>0</v>
      </c>
      <c r="BH228" s="165">
        <f t="shared" si="37"/>
        <v>0</v>
      </c>
      <c r="BI228" s="165">
        <f t="shared" si="38"/>
        <v>0</v>
      </c>
      <c r="BJ228" s="13" t="s">
        <v>86</v>
      </c>
      <c r="BK228" s="165">
        <f t="shared" si="39"/>
        <v>0</v>
      </c>
      <c r="BL228" s="13" t="s">
        <v>248</v>
      </c>
      <c r="BM228" s="164" t="s">
        <v>1952</v>
      </c>
    </row>
    <row r="229" spans="2:65" s="1" customFormat="1" ht="16.5" customHeight="1">
      <c r="B229" s="152"/>
      <c r="C229" s="166" t="s">
        <v>546</v>
      </c>
      <c r="D229" s="166" t="s">
        <v>280</v>
      </c>
      <c r="E229" s="167" t="s">
        <v>1953</v>
      </c>
      <c r="F229" s="168" t="s">
        <v>1954</v>
      </c>
      <c r="G229" s="169" t="s">
        <v>246</v>
      </c>
      <c r="H229" s="170">
        <v>5</v>
      </c>
      <c r="I229" s="171"/>
      <c r="J229" s="172">
        <f t="shared" si="30"/>
        <v>0</v>
      </c>
      <c r="K229" s="168" t="s">
        <v>1</v>
      </c>
      <c r="L229" s="173"/>
      <c r="M229" s="174" t="s">
        <v>1</v>
      </c>
      <c r="N229" s="175" t="s">
        <v>40</v>
      </c>
      <c r="O229" s="51"/>
      <c r="P229" s="162">
        <f t="shared" si="31"/>
        <v>0</v>
      </c>
      <c r="Q229" s="162">
        <v>2.2000000000000001E-3</v>
      </c>
      <c r="R229" s="162">
        <f t="shared" si="32"/>
        <v>1.1000000000000001E-2</v>
      </c>
      <c r="S229" s="162">
        <v>0</v>
      </c>
      <c r="T229" s="163">
        <f t="shared" si="33"/>
        <v>0</v>
      </c>
      <c r="AR229" s="164" t="s">
        <v>314</v>
      </c>
      <c r="AT229" s="164" t="s">
        <v>280</v>
      </c>
      <c r="AU229" s="164" t="s">
        <v>86</v>
      </c>
      <c r="AY229" s="13" t="s">
        <v>182</v>
      </c>
      <c r="BE229" s="165">
        <f t="shared" si="34"/>
        <v>0</v>
      </c>
      <c r="BF229" s="165">
        <f t="shared" si="35"/>
        <v>0</v>
      </c>
      <c r="BG229" s="165">
        <f t="shared" si="36"/>
        <v>0</v>
      </c>
      <c r="BH229" s="165">
        <f t="shared" si="37"/>
        <v>0</v>
      </c>
      <c r="BI229" s="165">
        <f t="shared" si="38"/>
        <v>0</v>
      </c>
      <c r="BJ229" s="13" t="s">
        <v>86</v>
      </c>
      <c r="BK229" s="165">
        <f t="shared" si="39"/>
        <v>0</v>
      </c>
      <c r="BL229" s="13" t="s">
        <v>248</v>
      </c>
      <c r="BM229" s="164" t="s">
        <v>1955</v>
      </c>
    </row>
    <row r="230" spans="2:65" s="1" customFormat="1" ht="16.5" customHeight="1">
      <c r="B230" s="152"/>
      <c r="C230" s="153" t="s">
        <v>550</v>
      </c>
      <c r="D230" s="153" t="s">
        <v>184</v>
      </c>
      <c r="E230" s="154" t="s">
        <v>1956</v>
      </c>
      <c r="F230" s="155" t="s">
        <v>1957</v>
      </c>
      <c r="G230" s="156" t="s">
        <v>246</v>
      </c>
      <c r="H230" s="157">
        <v>5</v>
      </c>
      <c r="I230" s="158"/>
      <c r="J230" s="159">
        <f t="shared" si="30"/>
        <v>0</v>
      </c>
      <c r="K230" s="155" t="s">
        <v>1</v>
      </c>
      <c r="L230" s="28"/>
      <c r="M230" s="160" t="s">
        <v>1</v>
      </c>
      <c r="N230" s="161" t="s">
        <v>40</v>
      </c>
      <c r="O230" s="51"/>
      <c r="P230" s="162">
        <f t="shared" si="31"/>
        <v>0</v>
      </c>
      <c r="Q230" s="162">
        <v>4.0000000000000003E-5</v>
      </c>
      <c r="R230" s="162">
        <f t="shared" si="32"/>
        <v>2.0000000000000001E-4</v>
      </c>
      <c r="S230" s="162">
        <v>0</v>
      </c>
      <c r="T230" s="163">
        <f t="shared" si="33"/>
        <v>0</v>
      </c>
      <c r="AR230" s="164" t="s">
        <v>248</v>
      </c>
      <c r="AT230" s="164" t="s">
        <v>184</v>
      </c>
      <c r="AU230" s="164" t="s">
        <v>86</v>
      </c>
      <c r="AY230" s="13" t="s">
        <v>182</v>
      </c>
      <c r="BE230" s="165">
        <f t="shared" si="34"/>
        <v>0</v>
      </c>
      <c r="BF230" s="165">
        <f t="shared" si="35"/>
        <v>0</v>
      </c>
      <c r="BG230" s="165">
        <f t="shared" si="36"/>
        <v>0</v>
      </c>
      <c r="BH230" s="165">
        <f t="shared" si="37"/>
        <v>0</v>
      </c>
      <c r="BI230" s="165">
        <f t="shared" si="38"/>
        <v>0</v>
      </c>
      <c r="BJ230" s="13" t="s">
        <v>86</v>
      </c>
      <c r="BK230" s="165">
        <f t="shared" si="39"/>
        <v>0</v>
      </c>
      <c r="BL230" s="13" t="s">
        <v>248</v>
      </c>
      <c r="BM230" s="164" t="s">
        <v>1958</v>
      </c>
    </row>
    <row r="231" spans="2:65" s="1" customFormat="1" ht="24" customHeight="1">
      <c r="B231" s="152"/>
      <c r="C231" s="166" t="s">
        <v>554</v>
      </c>
      <c r="D231" s="166" t="s">
        <v>280</v>
      </c>
      <c r="E231" s="167" t="s">
        <v>1959</v>
      </c>
      <c r="F231" s="168" t="s">
        <v>1960</v>
      </c>
      <c r="G231" s="169" t="s">
        <v>246</v>
      </c>
      <c r="H231" s="170">
        <v>5</v>
      </c>
      <c r="I231" s="171"/>
      <c r="J231" s="172">
        <f t="shared" si="30"/>
        <v>0</v>
      </c>
      <c r="K231" s="168" t="s">
        <v>1</v>
      </c>
      <c r="L231" s="173"/>
      <c r="M231" s="174" t="s">
        <v>1</v>
      </c>
      <c r="N231" s="175" t="s">
        <v>40</v>
      </c>
      <c r="O231" s="51"/>
      <c r="P231" s="162">
        <f t="shared" si="31"/>
        <v>0</v>
      </c>
      <c r="Q231" s="162">
        <v>2E-3</v>
      </c>
      <c r="R231" s="162">
        <f t="shared" si="32"/>
        <v>0.01</v>
      </c>
      <c r="S231" s="162">
        <v>0</v>
      </c>
      <c r="T231" s="163">
        <f t="shared" si="33"/>
        <v>0</v>
      </c>
      <c r="AR231" s="164" t="s">
        <v>314</v>
      </c>
      <c r="AT231" s="164" t="s">
        <v>280</v>
      </c>
      <c r="AU231" s="164" t="s">
        <v>86</v>
      </c>
      <c r="AY231" s="13" t="s">
        <v>182</v>
      </c>
      <c r="BE231" s="165">
        <f t="shared" si="34"/>
        <v>0</v>
      </c>
      <c r="BF231" s="165">
        <f t="shared" si="35"/>
        <v>0</v>
      </c>
      <c r="BG231" s="165">
        <f t="shared" si="36"/>
        <v>0</v>
      </c>
      <c r="BH231" s="165">
        <f t="shared" si="37"/>
        <v>0</v>
      </c>
      <c r="BI231" s="165">
        <f t="shared" si="38"/>
        <v>0</v>
      </c>
      <c r="BJ231" s="13" t="s">
        <v>86</v>
      </c>
      <c r="BK231" s="165">
        <f t="shared" si="39"/>
        <v>0</v>
      </c>
      <c r="BL231" s="13" t="s">
        <v>248</v>
      </c>
      <c r="BM231" s="164" t="s">
        <v>1961</v>
      </c>
    </row>
    <row r="232" spans="2:65" s="1" customFormat="1" ht="24" customHeight="1">
      <c r="B232" s="152"/>
      <c r="C232" s="153" t="s">
        <v>558</v>
      </c>
      <c r="D232" s="153" t="s">
        <v>184</v>
      </c>
      <c r="E232" s="154" t="s">
        <v>1962</v>
      </c>
      <c r="F232" s="155" t="s">
        <v>1963</v>
      </c>
      <c r="G232" s="156" t="s">
        <v>246</v>
      </c>
      <c r="H232" s="157">
        <v>18</v>
      </c>
      <c r="I232" s="158"/>
      <c r="J232" s="159">
        <f t="shared" si="30"/>
        <v>0</v>
      </c>
      <c r="K232" s="155" t="s">
        <v>1</v>
      </c>
      <c r="L232" s="28"/>
      <c r="M232" s="160" t="s">
        <v>1</v>
      </c>
      <c r="N232" s="161" t="s">
        <v>40</v>
      </c>
      <c r="O232" s="51"/>
      <c r="P232" s="162">
        <f t="shared" si="31"/>
        <v>0</v>
      </c>
      <c r="Q232" s="162">
        <v>1.0000000000000001E-5</v>
      </c>
      <c r="R232" s="162">
        <f t="shared" si="32"/>
        <v>1.8000000000000001E-4</v>
      </c>
      <c r="S232" s="162">
        <v>0</v>
      </c>
      <c r="T232" s="163">
        <f t="shared" si="33"/>
        <v>0</v>
      </c>
      <c r="AR232" s="164" t="s">
        <v>248</v>
      </c>
      <c r="AT232" s="164" t="s">
        <v>184</v>
      </c>
      <c r="AU232" s="164" t="s">
        <v>86</v>
      </c>
      <c r="AY232" s="13" t="s">
        <v>182</v>
      </c>
      <c r="BE232" s="165">
        <f t="shared" si="34"/>
        <v>0</v>
      </c>
      <c r="BF232" s="165">
        <f t="shared" si="35"/>
        <v>0</v>
      </c>
      <c r="BG232" s="165">
        <f t="shared" si="36"/>
        <v>0</v>
      </c>
      <c r="BH232" s="165">
        <f t="shared" si="37"/>
        <v>0</v>
      </c>
      <c r="BI232" s="165">
        <f t="shared" si="38"/>
        <v>0</v>
      </c>
      <c r="BJ232" s="13" t="s">
        <v>86</v>
      </c>
      <c r="BK232" s="165">
        <f t="shared" si="39"/>
        <v>0</v>
      </c>
      <c r="BL232" s="13" t="s">
        <v>248</v>
      </c>
      <c r="BM232" s="164" t="s">
        <v>1964</v>
      </c>
    </row>
    <row r="233" spans="2:65" s="1" customFormat="1" ht="16.5" customHeight="1">
      <c r="B233" s="152"/>
      <c r="C233" s="166" t="s">
        <v>562</v>
      </c>
      <c r="D233" s="166" t="s">
        <v>280</v>
      </c>
      <c r="E233" s="167" t="s">
        <v>1965</v>
      </c>
      <c r="F233" s="168" t="s">
        <v>1966</v>
      </c>
      <c r="G233" s="169" t="s">
        <v>246</v>
      </c>
      <c r="H233" s="170">
        <v>18</v>
      </c>
      <c r="I233" s="171"/>
      <c r="J233" s="172">
        <f t="shared" si="30"/>
        <v>0</v>
      </c>
      <c r="K233" s="168" t="s">
        <v>1</v>
      </c>
      <c r="L233" s="173"/>
      <c r="M233" s="174" t="s">
        <v>1</v>
      </c>
      <c r="N233" s="175" t="s">
        <v>40</v>
      </c>
      <c r="O233" s="51"/>
      <c r="P233" s="162">
        <f t="shared" si="31"/>
        <v>0</v>
      </c>
      <c r="Q233" s="162">
        <v>4.4999999999999999E-4</v>
      </c>
      <c r="R233" s="162">
        <f t="shared" si="32"/>
        <v>8.0999999999999996E-3</v>
      </c>
      <c r="S233" s="162">
        <v>0</v>
      </c>
      <c r="T233" s="163">
        <f t="shared" si="33"/>
        <v>0</v>
      </c>
      <c r="AR233" s="164" t="s">
        <v>314</v>
      </c>
      <c r="AT233" s="164" t="s">
        <v>280</v>
      </c>
      <c r="AU233" s="164" t="s">
        <v>86</v>
      </c>
      <c r="AY233" s="13" t="s">
        <v>182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3" t="s">
        <v>86</v>
      </c>
      <c r="BK233" s="165">
        <f t="shared" si="39"/>
        <v>0</v>
      </c>
      <c r="BL233" s="13" t="s">
        <v>248</v>
      </c>
      <c r="BM233" s="164" t="s">
        <v>1967</v>
      </c>
    </row>
    <row r="234" spans="2:65" s="1" customFormat="1" ht="24" customHeight="1">
      <c r="B234" s="152"/>
      <c r="C234" s="153" t="s">
        <v>566</v>
      </c>
      <c r="D234" s="153" t="s">
        <v>184</v>
      </c>
      <c r="E234" s="154" t="s">
        <v>1968</v>
      </c>
      <c r="F234" s="155" t="s">
        <v>1969</v>
      </c>
      <c r="G234" s="156" t="s">
        <v>246</v>
      </c>
      <c r="H234" s="157">
        <v>4</v>
      </c>
      <c r="I234" s="158"/>
      <c r="J234" s="159">
        <f t="shared" si="30"/>
        <v>0</v>
      </c>
      <c r="K234" s="155" t="s">
        <v>1</v>
      </c>
      <c r="L234" s="28"/>
      <c r="M234" s="160" t="s">
        <v>1</v>
      </c>
      <c r="N234" s="161" t="s">
        <v>40</v>
      </c>
      <c r="O234" s="51"/>
      <c r="P234" s="162">
        <f t="shared" si="31"/>
        <v>0</v>
      </c>
      <c r="Q234" s="162">
        <v>1.0000000000000001E-5</v>
      </c>
      <c r="R234" s="162">
        <f t="shared" si="32"/>
        <v>4.0000000000000003E-5</v>
      </c>
      <c r="S234" s="162">
        <v>0</v>
      </c>
      <c r="T234" s="163">
        <f t="shared" si="33"/>
        <v>0</v>
      </c>
      <c r="AR234" s="164" t="s">
        <v>248</v>
      </c>
      <c r="AT234" s="164" t="s">
        <v>184</v>
      </c>
      <c r="AU234" s="164" t="s">
        <v>86</v>
      </c>
      <c r="AY234" s="13" t="s">
        <v>182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248</v>
      </c>
      <c r="BM234" s="164" t="s">
        <v>1970</v>
      </c>
    </row>
    <row r="235" spans="2:65" s="1" customFormat="1" ht="16.5" customHeight="1">
      <c r="B235" s="152"/>
      <c r="C235" s="166" t="s">
        <v>570</v>
      </c>
      <c r="D235" s="166" t="s">
        <v>280</v>
      </c>
      <c r="E235" s="167" t="s">
        <v>1971</v>
      </c>
      <c r="F235" s="168" t="s">
        <v>1972</v>
      </c>
      <c r="G235" s="169" t="s">
        <v>246</v>
      </c>
      <c r="H235" s="170">
        <v>6</v>
      </c>
      <c r="I235" s="171"/>
      <c r="J235" s="172">
        <f t="shared" si="30"/>
        <v>0</v>
      </c>
      <c r="K235" s="168" t="s">
        <v>1</v>
      </c>
      <c r="L235" s="173"/>
      <c r="M235" s="174" t="s">
        <v>1</v>
      </c>
      <c r="N235" s="175" t="s">
        <v>40</v>
      </c>
      <c r="O235" s="51"/>
      <c r="P235" s="162">
        <f t="shared" si="31"/>
        <v>0</v>
      </c>
      <c r="Q235" s="162">
        <v>8.8000000000000003E-4</v>
      </c>
      <c r="R235" s="162">
        <f t="shared" si="32"/>
        <v>5.28E-3</v>
      </c>
      <c r="S235" s="162">
        <v>0</v>
      </c>
      <c r="T235" s="163">
        <f t="shared" si="33"/>
        <v>0</v>
      </c>
      <c r="AR235" s="164" t="s">
        <v>314</v>
      </c>
      <c r="AT235" s="164" t="s">
        <v>280</v>
      </c>
      <c r="AU235" s="164" t="s">
        <v>86</v>
      </c>
      <c r="AY235" s="13" t="s">
        <v>182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248</v>
      </c>
      <c r="BM235" s="164" t="s">
        <v>1973</v>
      </c>
    </row>
    <row r="236" spans="2:65" s="1" customFormat="1" ht="24" customHeight="1">
      <c r="B236" s="152"/>
      <c r="C236" s="153" t="s">
        <v>574</v>
      </c>
      <c r="D236" s="153" t="s">
        <v>184</v>
      </c>
      <c r="E236" s="154" t="s">
        <v>1974</v>
      </c>
      <c r="F236" s="155" t="s">
        <v>1975</v>
      </c>
      <c r="G236" s="156" t="s">
        <v>246</v>
      </c>
      <c r="H236" s="157">
        <v>3</v>
      </c>
      <c r="I236" s="158"/>
      <c r="J236" s="159">
        <f t="shared" si="30"/>
        <v>0</v>
      </c>
      <c r="K236" s="155" t="s">
        <v>1</v>
      </c>
      <c r="L236" s="28"/>
      <c r="M236" s="160" t="s">
        <v>1</v>
      </c>
      <c r="N236" s="161" t="s">
        <v>40</v>
      </c>
      <c r="O236" s="51"/>
      <c r="P236" s="162">
        <f t="shared" si="31"/>
        <v>0</v>
      </c>
      <c r="Q236" s="162">
        <v>1.0000000000000001E-5</v>
      </c>
      <c r="R236" s="162">
        <f t="shared" si="32"/>
        <v>3.0000000000000004E-5</v>
      </c>
      <c r="S236" s="162">
        <v>0</v>
      </c>
      <c r="T236" s="163">
        <f t="shared" si="33"/>
        <v>0</v>
      </c>
      <c r="AR236" s="164" t="s">
        <v>248</v>
      </c>
      <c r="AT236" s="164" t="s">
        <v>184</v>
      </c>
      <c r="AU236" s="164" t="s">
        <v>86</v>
      </c>
      <c r="AY236" s="13" t="s">
        <v>182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248</v>
      </c>
      <c r="BM236" s="164" t="s">
        <v>1976</v>
      </c>
    </row>
    <row r="237" spans="2:65" s="1" customFormat="1" ht="16.5" customHeight="1">
      <c r="B237" s="152"/>
      <c r="C237" s="166" t="s">
        <v>578</v>
      </c>
      <c r="D237" s="166" t="s">
        <v>280</v>
      </c>
      <c r="E237" s="167" t="s">
        <v>1977</v>
      </c>
      <c r="F237" s="168" t="s">
        <v>1978</v>
      </c>
      <c r="G237" s="169" t="s">
        <v>246</v>
      </c>
      <c r="H237" s="170">
        <v>1</v>
      </c>
      <c r="I237" s="171"/>
      <c r="J237" s="172">
        <f t="shared" si="30"/>
        <v>0</v>
      </c>
      <c r="K237" s="168" t="s">
        <v>1</v>
      </c>
      <c r="L237" s="173"/>
      <c r="M237" s="174" t="s">
        <v>1</v>
      </c>
      <c r="N237" s="175" t="s">
        <v>40</v>
      </c>
      <c r="O237" s="51"/>
      <c r="P237" s="162">
        <f t="shared" si="31"/>
        <v>0</v>
      </c>
      <c r="Q237" s="162">
        <v>5.9000000000000003E-4</v>
      </c>
      <c r="R237" s="162">
        <f t="shared" si="32"/>
        <v>5.9000000000000003E-4</v>
      </c>
      <c r="S237" s="162">
        <v>0</v>
      </c>
      <c r="T237" s="163">
        <f t="shared" si="33"/>
        <v>0</v>
      </c>
      <c r="AR237" s="164" t="s">
        <v>314</v>
      </c>
      <c r="AT237" s="164" t="s">
        <v>280</v>
      </c>
      <c r="AU237" s="164" t="s">
        <v>86</v>
      </c>
      <c r="AY237" s="13" t="s">
        <v>182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248</v>
      </c>
      <c r="BM237" s="164" t="s">
        <v>1979</v>
      </c>
    </row>
    <row r="238" spans="2:65" s="1" customFormat="1" ht="16.5" customHeight="1">
      <c r="B238" s="152"/>
      <c r="C238" s="153" t="s">
        <v>582</v>
      </c>
      <c r="D238" s="153" t="s">
        <v>184</v>
      </c>
      <c r="E238" s="154" t="s">
        <v>1980</v>
      </c>
      <c r="F238" s="155" t="s">
        <v>1981</v>
      </c>
      <c r="G238" s="156" t="s">
        <v>1209</v>
      </c>
      <c r="H238" s="157">
        <v>4</v>
      </c>
      <c r="I238" s="158"/>
      <c r="J238" s="159">
        <f t="shared" si="30"/>
        <v>0</v>
      </c>
      <c r="K238" s="155" t="s">
        <v>1</v>
      </c>
      <c r="L238" s="28"/>
      <c r="M238" s="160" t="s">
        <v>1</v>
      </c>
      <c r="N238" s="161" t="s">
        <v>40</v>
      </c>
      <c r="O238" s="51"/>
      <c r="P238" s="162">
        <f t="shared" si="31"/>
        <v>0</v>
      </c>
      <c r="Q238" s="162">
        <v>2.0311400000000001E-4</v>
      </c>
      <c r="R238" s="162">
        <f t="shared" si="32"/>
        <v>8.1245600000000003E-4</v>
      </c>
      <c r="S238" s="162">
        <v>0</v>
      </c>
      <c r="T238" s="163">
        <f t="shared" si="33"/>
        <v>0</v>
      </c>
      <c r="AR238" s="164" t="s">
        <v>248</v>
      </c>
      <c r="AT238" s="164" t="s">
        <v>184</v>
      </c>
      <c r="AU238" s="164" t="s">
        <v>86</v>
      </c>
      <c r="AY238" s="13" t="s">
        <v>182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248</v>
      </c>
      <c r="BM238" s="164" t="s">
        <v>1982</v>
      </c>
    </row>
    <row r="239" spans="2:65" s="1" customFormat="1" ht="16.5" customHeight="1">
      <c r="B239" s="152"/>
      <c r="C239" s="166" t="s">
        <v>586</v>
      </c>
      <c r="D239" s="166" t="s">
        <v>280</v>
      </c>
      <c r="E239" s="167" t="s">
        <v>1983</v>
      </c>
      <c r="F239" s="168" t="s">
        <v>1984</v>
      </c>
      <c r="G239" s="169" t="s">
        <v>246</v>
      </c>
      <c r="H239" s="170">
        <v>2</v>
      </c>
      <c r="I239" s="171"/>
      <c r="J239" s="172">
        <f t="shared" si="30"/>
        <v>0</v>
      </c>
      <c r="K239" s="168" t="s">
        <v>1</v>
      </c>
      <c r="L239" s="173"/>
      <c r="M239" s="174" t="s">
        <v>1</v>
      </c>
      <c r="N239" s="175" t="s">
        <v>40</v>
      </c>
      <c r="O239" s="51"/>
      <c r="P239" s="162">
        <f t="shared" si="31"/>
        <v>0</v>
      </c>
      <c r="Q239" s="162">
        <v>2.5999999999999998E-4</v>
      </c>
      <c r="R239" s="162">
        <f t="shared" si="32"/>
        <v>5.1999999999999995E-4</v>
      </c>
      <c r="S239" s="162">
        <v>0</v>
      </c>
      <c r="T239" s="163">
        <f t="shared" si="33"/>
        <v>0</v>
      </c>
      <c r="AR239" s="164" t="s">
        <v>314</v>
      </c>
      <c r="AT239" s="164" t="s">
        <v>280</v>
      </c>
      <c r="AU239" s="164" t="s">
        <v>86</v>
      </c>
      <c r="AY239" s="13" t="s">
        <v>182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248</v>
      </c>
      <c r="BM239" s="164" t="s">
        <v>1985</v>
      </c>
    </row>
    <row r="240" spans="2:65" s="1" customFormat="1" ht="16.5" customHeight="1">
      <c r="B240" s="152"/>
      <c r="C240" s="166" t="s">
        <v>590</v>
      </c>
      <c r="D240" s="166" t="s">
        <v>280</v>
      </c>
      <c r="E240" s="167" t="s">
        <v>1986</v>
      </c>
      <c r="F240" s="168" t="s">
        <v>1987</v>
      </c>
      <c r="G240" s="169" t="s">
        <v>246</v>
      </c>
      <c r="H240" s="170">
        <v>2</v>
      </c>
      <c r="I240" s="171"/>
      <c r="J240" s="172">
        <f t="shared" si="30"/>
        <v>0</v>
      </c>
      <c r="K240" s="168" t="s">
        <v>1</v>
      </c>
      <c r="L240" s="173"/>
      <c r="M240" s="174" t="s">
        <v>1</v>
      </c>
      <c r="N240" s="175" t="s">
        <v>40</v>
      </c>
      <c r="O240" s="51"/>
      <c r="P240" s="162">
        <f t="shared" si="31"/>
        <v>0</v>
      </c>
      <c r="Q240" s="162">
        <v>7.2999999999999996E-4</v>
      </c>
      <c r="R240" s="162">
        <f t="shared" si="32"/>
        <v>1.4599999999999999E-3</v>
      </c>
      <c r="S240" s="162">
        <v>0</v>
      </c>
      <c r="T240" s="163">
        <f t="shared" si="33"/>
        <v>0</v>
      </c>
      <c r="AR240" s="164" t="s">
        <v>314</v>
      </c>
      <c r="AT240" s="164" t="s">
        <v>280</v>
      </c>
      <c r="AU240" s="164" t="s">
        <v>86</v>
      </c>
      <c r="AY240" s="13" t="s">
        <v>182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248</v>
      </c>
      <c r="BM240" s="164" t="s">
        <v>1988</v>
      </c>
    </row>
    <row r="241" spans="2:65" s="1" customFormat="1" ht="24" customHeight="1">
      <c r="B241" s="152"/>
      <c r="C241" s="153" t="s">
        <v>594</v>
      </c>
      <c r="D241" s="153" t="s">
        <v>184</v>
      </c>
      <c r="E241" s="154" t="s">
        <v>1989</v>
      </c>
      <c r="F241" s="155" t="s">
        <v>1990</v>
      </c>
      <c r="G241" s="156" t="s">
        <v>246</v>
      </c>
      <c r="H241" s="157">
        <v>2</v>
      </c>
      <c r="I241" s="158"/>
      <c r="J241" s="159">
        <f t="shared" si="30"/>
        <v>0</v>
      </c>
      <c r="K241" s="155" t="s">
        <v>1</v>
      </c>
      <c r="L241" s="28"/>
      <c r="M241" s="160" t="s">
        <v>1</v>
      </c>
      <c r="N241" s="161" t="s">
        <v>40</v>
      </c>
      <c r="O241" s="51"/>
      <c r="P241" s="162">
        <f t="shared" si="31"/>
        <v>0</v>
      </c>
      <c r="Q241" s="162">
        <v>1.0000000000000001E-5</v>
      </c>
      <c r="R241" s="162">
        <f t="shared" si="32"/>
        <v>2.0000000000000002E-5</v>
      </c>
      <c r="S241" s="162">
        <v>0</v>
      </c>
      <c r="T241" s="163">
        <f t="shared" si="33"/>
        <v>0</v>
      </c>
      <c r="AR241" s="164" t="s">
        <v>248</v>
      </c>
      <c r="AT241" s="164" t="s">
        <v>184</v>
      </c>
      <c r="AU241" s="164" t="s">
        <v>86</v>
      </c>
      <c r="AY241" s="13" t="s">
        <v>182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248</v>
      </c>
      <c r="BM241" s="164" t="s">
        <v>1991</v>
      </c>
    </row>
    <row r="242" spans="2:65" s="1" customFormat="1" ht="16.5" customHeight="1">
      <c r="B242" s="152"/>
      <c r="C242" s="166" t="s">
        <v>598</v>
      </c>
      <c r="D242" s="166" t="s">
        <v>280</v>
      </c>
      <c r="E242" s="167" t="s">
        <v>1992</v>
      </c>
      <c r="F242" s="168" t="s">
        <v>1993</v>
      </c>
      <c r="G242" s="169" t="s">
        <v>246</v>
      </c>
      <c r="H242" s="170">
        <v>2</v>
      </c>
      <c r="I242" s="171"/>
      <c r="J242" s="172">
        <f t="shared" si="30"/>
        <v>0</v>
      </c>
      <c r="K242" s="168" t="s">
        <v>1</v>
      </c>
      <c r="L242" s="173"/>
      <c r="M242" s="174" t="s">
        <v>1</v>
      </c>
      <c r="N242" s="175" t="s">
        <v>40</v>
      </c>
      <c r="O242" s="51"/>
      <c r="P242" s="162">
        <f t="shared" si="31"/>
        <v>0</v>
      </c>
      <c r="Q242" s="162">
        <v>1.7700000000000001E-3</v>
      </c>
      <c r="R242" s="162">
        <f t="shared" si="32"/>
        <v>3.5400000000000002E-3</v>
      </c>
      <c r="S242" s="162">
        <v>0</v>
      </c>
      <c r="T242" s="163">
        <f t="shared" si="33"/>
        <v>0</v>
      </c>
      <c r="AR242" s="164" t="s">
        <v>314</v>
      </c>
      <c r="AT242" s="164" t="s">
        <v>280</v>
      </c>
      <c r="AU242" s="164" t="s">
        <v>86</v>
      </c>
      <c r="AY242" s="13" t="s">
        <v>182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248</v>
      </c>
      <c r="BM242" s="164" t="s">
        <v>1994</v>
      </c>
    </row>
    <row r="243" spans="2:65" s="1" customFormat="1" ht="24" customHeight="1">
      <c r="B243" s="152"/>
      <c r="C243" s="153" t="s">
        <v>602</v>
      </c>
      <c r="D243" s="153" t="s">
        <v>184</v>
      </c>
      <c r="E243" s="154" t="s">
        <v>1995</v>
      </c>
      <c r="F243" s="155" t="s">
        <v>1996</v>
      </c>
      <c r="G243" s="156" t="s">
        <v>196</v>
      </c>
      <c r="H243" s="157">
        <v>0.98</v>
      </c>
      <c r="I243" s="158"/>
      <c r="J243" s="159">
        <f t="shared" si="30"/>
        <v>0</v>
      </c>
      <c r="K243" s="155" t="s">
        <v>1</v>
      </c>
      <c r="L243" s="28"/>
      <c r="M243" s="176" t="s">
        <v>1</v>
      </c>
      <c r="N243" s="177" t="s">
        <v>40</v>
      </c>
      <c r="O243" s="178"/>
      <c r="P243" s="179">
        <f t="shared" si="31"/>
        <v>0</v>
      </c>
      <c r="Q243" s="179">
        <v>0</v>
      </c>
      <c r="R243" s="179">
        <f t="shared" si="32"/>
        <v>0</v>
      </c>
      <c r="S243" s="179">
        <v>0</v>
      </c>
      <c r="T243" s="180">
        <f t="shared" si="33"/>
        <v>0</v>
      </c>
      <c r="AR243" s="164" t="s">
        <v>248</v>
      </c>
      <c r="AT243" s="164" t="s">
        <v>184</v>
      </c>
      <c r="AU243" s="164" t="s">
        <v>86</v>
      </c>
      <c r="AY243" s="13" t="s">
        <v>182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248</v>
      </c>
      <c r="BM243" s="164" t="s">
        <v>1997</v>
      </c>
    </row>
    <row r="244" spans="2:65" s="1" customFormat="1" ht="7.05" customHeight="1">
      <c r="B244" s="40"/>
      <c r="C244" s="41"/>
      <c r="D244" s="41"/>
      <c r="E244" s="41"/>
      <c r="F244" s="41"/>
      <c r="G244" s="41"/>
      <c r="H244" s="41"/>
      <c r="I244" s="113"/>
      <c r="J244" s="41"/>
      <c r="K244" s="41"/>
      <c r="L244" s="28"/>
    </row>
  </sheetData>
  <autoFilter ref="C131:K243" xr:uid="{00000000-0009-0000-0000-000004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6"/>
  <sheetViews>
    <sheetView showGridLines="0" topLeftCell="A127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105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50" t="s">
        <v>135</v>
      </c>
      <c r="F9" s="253"/>
      <c r="G9" s="253"/>
      <c r="H9" s="253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3" t="s">
        <v>1998</v>
      </c>
      <c r="F11" s="253"/>
      <c r="G11" s="253"/>
      <c r="H11" s="253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106</v>
      </c>
      <c r="I13" s="94" t="s">
        <v>18</v>
      </c>
      <c r="J13" s="21" t="s">
        <v>1999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44322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4" t="str">
        <f>'Rekapitulácia stavby'!E14</f>
        <v>Vyplň údaj</v>
      </c>
      <c r="F20" s="226"/>
      <c r="G20" s="226"/>
      <c r="H20" s="226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0" t="s">
        <v>1</v>
      </c>
      <c r="F29" s="230"/>
      <c r="G29" s="230"/>
      <c r="H29" s="230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ROUND(J129,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ROUND((SUM(BE129:BE185)),  2)</f>
        <v>0</v>
      </c>
      <c r="I35" s="101">
        <v>0.2</v>
      </c>
      <c r="J35" s="100">
        <f>ROUND(((SUM(BE129:BE185))*I35),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ROUND((SUM(BF129:BF185)),  2)</f>
        <v>0</v>
      </c>
      <c r="I36" s="101">
        <v>0.2</v>
      </c>
      <c r="J36" s="100">
        <f>ROUND(((SUM(BF129:BF185))*I36),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ROUND((SUM(BG129:BG185)),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ROUND((SUM(BH129:BH185)),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ROUND((SUM(BI129:BI185)),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50" t="s">
        <v>135</v>
      </c>
      <c r="F87" s="253"/>
      <c r="G87" s="253"/>
      <c r="H87" s="253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3" t="str">
        <f>E11</f>
        <v>02 - SO 02 - KANALIZAČNÁ PRÍPOJKA</v>
      </c>
      <c r="F89" s="253"/>
      <c r="G89" s="253"/>
      <c r="H89" s="253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44322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J129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1665</v>
      </c>
      <c r="E99" s="121"/>
      <c r="F99" s="121"/>
      <c r="G99" s="121"/>
      <c r="H99" s="121"/>
      <c r="I99" s="122"/>
      <c r="J99" s="123">
        <f>J130</f>
        <v>0</v>
      </c>
      <c r="L99" s="119"/>
    </row>
    <row r="100" spans="2:47" s="9" customFormat="1" ht="19.95" customHeight="1">
      <c r="B100" s="124"/>
      <c r="D100" s="125" t="s">
        <v>1666</v>
      </c>
      <c r="E100" s="126"/>
      <c r="F100" s="126"/>
      <c r="G100" s="126"/>
      <c r="H100" s="126"/>
      <c r="I100" s="127"/>
      <c r="J100" s="128">
        <f>J131</f>
        <v>0</v>
      </c>
      <c r="L100" s="124"/>
    </row>
    <row r="101" spans="2:47" s="9" customFormat="1" ht="19.95" customHeight="1">
      <c r="B101" s="124"/>
      <c r="D101" s="125" t="s">
        <v>1667</v>
      </c>
      <c r="E101" s="126"/>
      <c r="F101" s="126"/>
      <c r="G101" s="126"/>
      <c r="H101" s="126"/>
      <c r="I101" s="127"/>
      <c r="J101" s="128">
        <f>J143</f>
        <v>0</v>
      </c>
      <c r="L101" s="124"/>
    </row>
    <row r="102" spans="2:47" s="9" customFormat="1" ht="19.95" customHeight="1">
      <c r="B102" s="124"/>
      <c r="D102" s="125" t="s">
        <v>2000</v>
      </c>
      <c r="E102" s="126"/>
      <c r="F102" s="126"/>
      <c r="G102" s="126"/>
      <c r="H102" s="126"/>
      <c r="I102" s="127"/>
      <c r="J102" s="128">
        <f>J146</f>
        <v>0</v>
      </c>
      <c r="L102" s="124"/>
    </row>
    <row r="103" spans="2:47" s="9" customFormat="1" ht="19.95" customHeight="1">
      <c r="B103" s="124"/>
      <c r="D103" s="125" t="s">
        <v>2001</v>
      </c>
      <c r="E103" s="126"/>
      <c r="F103" s="126"/>
      <c r="G103" s="126"/>
      <c r="H103" s="126"/>
      <c r="I103" s="127"/>
      <c r="J103" s="128">
        <f>J150</f>
        <v>0</v>
      </c>
      <c r="L103" s="124"/>
    </row>
    <row r="104" spans="2:47" s="9" customFormat="1" ht="19.95" customHeight="1">
      <c r="B104" s="124"/>
      <c r="D104" s="125" t="s">
        <v>2002</v>
      </c>
      <c r="E104" s="126"/>
      <c r="F104" s="126"/>
      <c r="G104" s="126"/>
      <c r="H104" s="126"/>
      <c r="I104" s="127"/>
      <c r="J104" s="128">
        <f>J176</f>
        <v>0</v>
      </c>
      <c r="L104" s="124"/>
    </row>
    <row r="105" spans="2:47" s="9" customFormat="1" ht="19.95" customHeight="1">
      <c r="B105" s="124"/>
      <c r="D105" s="125" t="s">
        <v>2003</v>
      </c>
      <c r="E105" s="126"/>
      <c r="F105" s="126"/>
      <c r="G105" s="126"/>
      <c r="H105" s="126"/>
      <c r="I105" s="127"/>
      <c r="J105" s="128">
        <f>J180</f>
        <v>0</v>
      </c>
      <c r="L105" s="124"/>
    </row>
    <row r="106" spans="2:47" s="8" customFormat="1" ht="25.05" customHeight="1">
      <c r="B106" s="119"/>
      <c r="D106" s="120" t="s">
        <v>1668</v>
      </c>
      <c r="E106" s="121"/>
      <c r="F106" s="121"/>
      <c r="G106" s="121"/>
      <c r="H106" s="121"/>
      <c r="I106" s="122"/>
      <c r="J106" s="123">
        <f>J182</f>
        <v>0</v>
      </c>
      <c r="L106" s="119"/>
    </row>
    <row r="107" spans="2:47" s="9" customFormat="1" ht="19.95" customHeight="1">
      <c r="B107" s="124"/>
      <c r="D107" s="125" t="s">
        <v>1670</v>
      </c>
      <c r="E107" s="126"/>
      <c r="F107" s="126"/>
      <c r="G107" s="126"/>
      <c r="H107" s="126"/>
      <c r="I107" s="127"/>
      <c r="J107" s="128">
        <f>J183</f>
        <v>0</v>
      </c>
      <c r="L107" s="124"/>
    </row>
    <row r="108" spans="2:47" s="1" customFormat="1" ht="21.75" customHeight="1">
      <c r="B108" s="28"/>
      <c r="I108" s="93"/>
      <c r="L108" s="28"/>
    </row>
    <row r="109" spans="2:47" s="1" customFormat="1" ht="7.05" customHeight="1">
      <c r="B109" s="40"/>
      <c r="C109" s="41"/>
      <c r="D109" s="41"/>
      <c r="E109" s="41"/>
      <c r="F109" s="41"/>
      <c r="G109" s="41"/>
      <c r="H109" s="41"/>
      <c r="I109" s="113"/>
      <c r="J109" s="41"/>
      <c r="K109" s="41"/>
      <c r="L109" s="28"/>
    </row>
    <row r="113" spans="2:20" s="1" customFormat="1" ht="7.05" customHeight="1">
      <c r="B113" s="42"/>
      <c r="C113" s="43"/>
      <c r="D113" s="43"/>
      <c r="E113" s="43"/>
      <c r="F113" s="43"/>
      <c r="G113" s="43"/>
      <c r="H113" s="43"/>
      <c r="I113" s="114"/>
      <c r="J113" s="43"/>
      <c r="K113" s="43"/>
      <c r="L113" s="28"/>
    </row>
    <row r="114" spans="2:20" s="1" customFormat="1" ht="25.05" customHeight="1">
      <c r="B114" s="28"/>
      <c r="C114" s="17" t="s">
        <v>168</v>
      </c>
      <c r="I114" s="93"/>
      <c r="L114" s="28"/>
    </row>
    <row r="115" spans="2:20" s="1" customFormat="1" ht="7.05" customHeight="1">
      <c r="B115" s="28"/>
      <c r="I115" s="93"/>
      <c r="L115" s="28"/>
    </row>
    <row r="116" spans="2:20" s="1" customFormat="1" ht="12" customHeight="1">
      <c r="B116" s="28"/>
      <c r="C116" s="23" t="s">
        <v>15</v>
      </c>
      <c r="I116" s="93"/>
      <c r="L116" s="28"/>
    </row>
    <row r="117" spans="2:20" s="1" customFormat="1" ht="16.5" customHeight="1">
      <c r="B117" s="28"/>
      <c r="E117" s="250" t="str">
        <f>E7</f>
        <v>ZARIADENIE OPATROVATEĽSKEJ SLUŽBY A DENNÝ STACIONÁR V OBJEKTE SÚP. Č. 2845</v>
      </c>
      <c r="F117" s="251"/>
      <c r="G117" s="251"/>
      <c r="H117" s="251"/>
      <c r="I117" s="93"/>
      <c r="L117" s="28"/>
    </row>
    <row r="118" spans="2:20" ht="12" customHeight="1">
      <c r="B118" s="16"/>
      <c r="C118" s="23" t="s">
        <v>134</v>
      </c>
      <c r="L118" s="16"/>
    </row>
    <row r="119" spans="2:20" s="1" customFormat="1" ht="25.5" customHeight="1">
      <c r="B119" s="28"/>
      <c r="E119" s="250" t="s">
        <v>135</v>
      </c>
      <c r="F119" s="253"/>
      <c r="G119" s="253"/>
      <c r="H119" s="253"/>
      <c r="I119" s="93"/>
      <c r="L119" s="28"/>
    </row>
    <row r="120" spans="2:20" s="1" customFormat="1" ht="12" customHeight="1">
      <c r="B120" s="28"/>
      <c r="C120" s="23" t="s">
        <v>136</v>
      </c>
      <c r="I120" s="93"/>
      <c r="L120" s="28"/>
    </row>
    <row r="121" spans="2:20" s="1" customFormat="1" ht="16.5" customHeight="1">
      <c r="B121" s="28"/>
      <c r="E121" s="223" t="str">
        <f>E11</f>
        <v>02 - SO 02 - KANALIZAČNÁ PRÍPOJKA</v>
      </c>
      <c r="F121" s="253"/>
      <c r="G121" s="253"/>
      <c r="H121" s="253"/>
      <c r="I121" s="93"/>
      <c r="L121" s="28"/>
    </row>
    <row r="122" spans="2:20" s="1" customFormat="1" ht="7.05" customHeight="1">
      <c r="B122" s="28"/>
      <c r="I122" s="93"/>
      <c r="L122" s="28"/>
    </row>
    <row r="123" spans="2:20" s="1" customFormat="1" ht="12" customHeight="1">
      <c r="B123" s="28"/>
      <c r="C123" s="23" t="s">
        <v>19</v>
      </c>
      <c r="F123" s="21" t="str">
        <f>F14</f>
        <v>parc. č. C KN 5066/204, k.ú. Snina</v>
      </c>
      <c r="I123" s="94" t="s">
        <v>21</v>
      </c>
      <c r="J123" s="48">
        <f>IF(J14="","",J14)</f>
        <v>44322</v>
      </c>
      <c r="L123" s="28"/>
    </row>
    <row r="124" spans="2:20" s="1" customFormat="1" ht="7.05" customHeight="1">
      <c r="B124" s="28"/>
      <c r="I124" s="93"/>
      <c r="L124" s="28"/>
    </row>
    <row r="125" spans="2:20" s="1" customFormat="1" ht="15.3" customHeight="1">
      <c r="B125" s="28"/>
      <c r="C125" s="23" t="s">
        <v>22</v>
      </c>
      <c r="F125" s="21" t="str">
        <f>E17</f>
        <v>Mesto Snina</v>
      </c>
      <c r="I125" s="94" t="s">
        <v>28</v>
      </c>
      <c r="J125" s="26" t="str">
        <f>E23</f>
        <v>Ing. Róbert Šmajda</v>
      </c>
      <c r="L125" s="28"/>
    </row>
    <row r="126" spans="2:20" s="1" customFormat="1" ht="15.3" customHeight="1">
      <c r="B126" s="28"/>
      <c r="C126" s="23" t="s">
        <v>26</v>
      </c>
      <c r="F126" s="21" t="str">
        <f>IF(E20="","",E20)</f>
        <v>Vyplň údaj</v>
      </c>
      <c r="I126" s="94" t="s">
        <v>31</v>
      </c>
      <c r="J126" s="26" t="str">
        <f>E26</f>
        <v>Martin Kofira - KM</v>
      </c>
      <c r="L126" s="28"/>
    </row>
    <row r="127" spans="2:20" s="1" customFormat="1" ht="10.35" customHeight="1">
      <c r="B127" s="28"/>
      <c r="I127" s="93"/>
      <c r="L127" s="28"/>
    </row>
    <row r="128" spans="2:20" s="10" customFormat="1" ht="29.25" customHeight="1">
      <c r="B128" s="129"/>
      <c r="C128" s="130" t="s">
        <v>169</v>
      </c>
      <c r="D128" s="131" t="s">
        <v>59</v>
      </c>
      <c r="E128" s="131" t="s">
        <v>55</v>
      </c>
      <c r="F128" s="131" t="s">
        <v>56</v>
      </c>
      <c r="G128" s="131" t="s">
        <v>170</v>
      </c>
      <c r="H128" s="131" t="s">
        <v>171</v>
      </c>
      <c r="I128" s="132" t="s">
        <v>172</v>
      </c>
      <c r="J128" s="133" t="s">
        <v>142</v>
      </c>
      <c r="K128" s="134" t="s">
        <v>173</v>
      </c>
      <c r="L128" s="129"/>
      <c r="M128" s="55" t="s">
        <v>1</v>
      </c>
      <c r="N128" s="56" t="s">
        <v>38</v>
      </c>
      <c r="O128" s="56" t="s">
        <v>174</v>
      </c>
      <c r="P128" s="56" t="s">
        <v>175</v>
      </c>
      <c r="Q128" s="56" t="s">
        <v>176</v>
      </c>
      <c r="R128" s="56" t="s">
        <v>177</v>
      </c>
      <c r="S128" s="56" t="s">
        <v>178</v>
      </c>
      <c r="T128" s="57" t="s">
        <v>179</v>
      </c>
    </row>
    <row r="129" spans="2:65" s="1" customFormat="1" ht="22.95" customHeight="1">
      <c r="B129" s="28"/>
      <c r="C129" s="60" t="s">
        <v>143</v>
      </c>
      <c r="I129" s="93"/>
      <c r="J129" s="135">
        <f>BK129</f>
        <v>0</v>
      </c>
      <c r="L129" s="28"/>
      <c r="M129" s="58"/>
      <c r="N129" s="49"/>
      <c r="O129" s="49"/>
      <c r="P129" s="136">
        <f>P130+P182</f>
        <v>0</v>
      </c>
      <c r="Q129" s="49"/>
      <c r="R129" s="136">
        <f>R130+R182</f>
        <v>62.012399900000005</v>
      </c>
      <c r="S129" s="49"/>
      <c r="T129" s="137">
        <f>T130+T182</f>
        <v>16.89</v>
      </c>
      <c r="AT129" s="13" t="s">
        <v>73</v>
      </c>
      <c r="AU129" s="13" t="s">
        <v>144</v>
      </c>
      <c r="BK129" s="138">
        <f>BK130+BK182</f>
        <v>0</v>
      </c>
    </row>
    <row r="130" spans="2:65" s="11" customFormat="1" ht="25.95" customHeight="1">
      <c r="B130" s="139"/>
      <c r="D130" s="140" t="s">
        <v>73</v>
      </c>
      <c r="E130" s="141" t="s">
        <v>180</v>
      </c>
      <c r="F130" s="141" t="s">
        <v>1673</v>
      </c>
      <c r="I130" s="142"/>
      <c r="J130" s="143">
        <f>BK130</f>
        <v>0</v>
      </c>
      <c r="L130" s="139"/>
      <c r="M130" s="144"/>
      <c r="N130" s="145"/>
      <c r="O130" s="145"/>
      <c r="P130" s="146">
        <f>P131+P143+P146+P150+P176+P180</f>
        <v>0</v>
      </c>
      <c r="Q130" s="145"/>
      <c r="R130" s="146">
        <f>R131+R143+R146+R150+R176+R180</f>
        <v>61.920879900000003</v>
      </c>
      <c r="S130" s="145"/>
      <c r="T130" s="147">
        <f>T131+T143+T146+T150+T176+T180</f>
        <v>16.89</v>
      </c>
      <c r="AR130" s="140" t="s">
        <v>81</v>
      </c>
      <c r="AT130" s="148" t="s">
        <v>73</v>
      </c>
      <c r="AU130" s="148" t="s">
        <v>74</v>
      </c>
      <c r="AY130" s="140" t="s">
        <v>182</v>
      </c>
      <c r="BK130" s="149">
        <f>BK131+BK143+BK146+BK150+BK176+BK180</f>
        <v>0</v>
      </c>
    </row>
    <row r="131" spans="2:65" s="11" customFormat="1" ht="22.95" customHeight="1">
      <c r="B131" s="139"/>
      <c r="D131" s="140" t="s">
        <v>73</v>
      </c>
      <c r="E131" s="150" t="s">
        <v>81</v>
      </c>
      <c r="F131" s="150" t="s">
        <v>1674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SUM(P132:P142)</f>
        <v>0</v>
      </c>
      <c r="Q131" s="145"/>
      <c r="R131" s="146">
        <f>SUM(R132:R142)</f>
        <v>0.37704519999999997</v>
      </c>
      <c r="S131" s="145"/>
      <c r="T131" s="147">
        <f>SUM(T132:T142)</f>
        <v>16.89</v>
      </c>
      <c r="AR131" s="140" t="s">
        <v>81</v>
      </c>
      <c r="AT131" s="148" t="s">
        <v>73</v>
      </c>
      <c r="AU131" s="148" t="s">
        <v>81</v>
      </c>
      <c r="AY131" s="140" t="s">
        <v>182</v>
      </c>
      <c r="BK131" s="149">
        <f>SUM(BK132:BK142)</f>
        <v>0</v>
      </c>
    </row>
    <row r="132" spans="2:65" s="1" customFormat="1" ht="24" customHeight="1">
      <c r="B132" s="152"/>
      <c r="C132" s="153" t="s">
        <v>81</v>
      </c>
      <c r="D132" s="153" t="s">
        <v>184</v>
      </c>
      <c r="E132" s="154" t="s">
        <v>2004</v>
      </c>
      <c r="F132" s="155" t="s">
        <v>2005</v>
      </c>
      <c r="G132" s="156" t="s">
        <v>1618</v>
      </c>
      <c r="H132" s="157">
        <v>15</v>
      </c>
      <c r="I132" s="158"/>
      <c r="J132" s="159">
        <f t="shared" ref="J132:J142" si="0">ROUND(I132*H132,2)</f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ref="P132:P142" si="1">O132*H132</f>
        <v>0</v>
      </c>
      <c r="Q132" s="162">
        <v>0</v>
      </c>
      <c r="R132" s="162">
        <f t="shared" ref="R132:R142" si="2">Q132*H132</f>
        <v>0</v>
      </c>
      <c r="S132" s="162">
        <v>0.22500000000000001</v>
      </c>
      <c r="T132" s="163">
        <f t="shared" ref="T132:T142" si="3">S132*H132</f>
        <v>3.375</v>
      </c>
      <c r="AR132" s="164" t="s">
        <v>189</v>
      </c>
      <c r="AT132" s="164" t="s">
        <v>184</v>
      </c>
      <c r="AU132" s="164" t="s">
        <v>86</v>
      </c>
      <c r="AY132" s="13" t="s">
        <v>182</v>
      </c>
      <c r="BE132" s="165">
        <f t="shared" ref="BE132:BE142" si="4">IF(N132="základná",J132,0)</f>
        <v>0</v>
      </c>
      <c r="BF132" s="165">
        <f t="shared" ref="BF132:BF142" si="5">IF(N132="znížená",J132,0)</f>
        <v>0</v>
      </c>
      <c r="BG132" s="165">
        <f t="shared" ref="BG132:BG142" si="6">IF(N132="zákl. prenesená",J132,0)</f>
        <v>0</v>
      </c>
      <c r="BH132" s="165">
        <f t="shared" ref="BH132:BH142" si="7">IF(N132="zníž. prenesená",J132,0)</f>
        <v>0</v>
      </c>
      <c r="BI132" s="165">
        <f t="shared" ref="BI132:BI142" si="8">IF(N132="nulová",J132,0)</f>
        <v>0</v>
      </c>
      <c r="BJ132" s="13" t="s">
        <v>86</v>
      </c>
      <c r="BK132" s="165">
        <f t="shared" ref="BK132:BK142" si="9">ROUND(I132*H132,2)</f>
        <v>0</v>
      </c>
      <c r="BL132" s="13" t="s">
        <v>189</v>
      </c>
      <c r="BM132" s="164" t="s">
        <v>2006</v>
      </c>
    </row>
    <row r="133" spans="2:65" s="1" customFormat="1" ht="24" customHeight="1">
      <c r="B133" s="152"/>
      <c r="C133" s="153" t="s">
        <v>86</v>
      </c>
      <c r="D133" s="153" t="s">
        <v>184</v>
      </c>
      <c r="E133" s="154" t="s">
        <v>2007</v>
      </c>
      <c r="F133" s="155" t="s">
        <v>2008</v>
      </c>
      <c r="G133" s="156" t="s">
        <v>217</v>
      </c>
      <c r="H133" s="157">
        <v>15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0.18099999999999999</v>
      </c>
      <c r="T133" s="163">
        <f t="shared" si="3"/>
        <v>2.7149999999999999</v>
      </c>
      <c r="AR133" s="164" t="s">
        <v>189</v>
      </c>
      <c r="AT133" s="164" t="s">
        <v>184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189</v>
      </c>
      <c r="BM133" s="164" t="s">
        <v>2009</v>
      </c>
    </row>
    <row r="134" spans="2:65" s="1" customFormat="1" ht="24" customHeight="1">
      <c r="B134" s="152"/>
      <c r="C134" s="153" t="s">
        <v>91</v>
      </c>
      <c r="D134" s="153" t="s">
        <v>184</v>
      </c>
      <c r="E134" s="154" t="s">
        <v>2010</v>
      </c>
      <c r="F134" s="155" t="s">
        <v>2011</v>
      </c>
      <c r="G134" s="156" t="s">
        <v>217</v>
      </c>
      <c r="H134" s="157">
        <v>15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0.72</v>
      </c>
      <c r="T134" s="163">
        <f t="shared" si="3"/>
        <v>10.799999999999999</v>
      </c>
      <c r="AR134" s="164" t="s">
        <v>189</v>
      </c>
      <c r="AT134" s="164" t="s">
        <v>184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189</v>
      </c>
      <c r="BM134" s="164" t="s">
        <v>2012</v>
      </c>
    </row>
    <row r="135" spans="2:65" s="1" customFormat="1" ht="24" customHeight="1">
      <c r="B135" s="152"/>
      <c r="C135" s="153" t="s">
        <v>189</v>
      </c>
      <c r="D135" s="153" t="s">
        <v>184</v>
      </c>
      <c r="E135" s="154" t="s">
        <v>2013</v>
      </c>
      <c r="F135" s="155" t="s">
        <v>2014</v>
      </c>
      <c r="G135" s="156" t="s">
        <v>187</v>
      </c>
      <c r="H135" s="157">
        <v>196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189</v>
      </c>
      <c r="BM135" s="164" t="s">
        <v>2015</v>
      </c>
    </row>
    <row r="136" spans="2:65" s="1" customFormat="1" ht="16.5" customHeight="1">
      <c r="B136" s="152"/>
      <c r="C136" s="153" t="s">
        <v>201</v>
      </c>
      <c r="D136" s="153" t="s">
        <v>184</v>
      </c>
      <c r="E136" s="154" t="s">
        <v>1679</v>
      </c>
      <c r="F136" s="155" t="s">
        <v>1680</v>
      </c>
      <c r="G136" s="156" t="s">
        <v>187</v>
      </c>
      <c r="H136" s="157">
        <v>196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189</v>
      </c>
      <c r="BM136" s="164" t="s">
        <v>2016</v>
      </c>
    </row>
    <row r="137" spans="2:65" s="1" customFormat="1" ht="24" customHeight="1">
      <c r="B137" s="152"/>
      <c r="C137" s="153" t="s">
        <v>206</v>
      </c>
      <c r="D137" s="153" t="s">
        <v>184</v>
      </c>
      <c r="E137" s="154" t="s">
        <v>2017</v>
      </c>
      <c r="F137" s="155" t="s">
        <v>2018</v>
      </c>
      <c r="G137" s="156" t="s">
        <v>217</v>
      </c>
      <c r="H137" s="157">
        <v>392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9.6184999999999999E-4</v>
      </c>
      <c r="R137" s="162">
        <f t="shared" si="2"/>
        <v>0.37704519999999997</v>
      </c>
      <c r="S137" s="162">
        <v>0</v>
      </c>
      <c r="T137" s="163">
        <f t="shared" si="3"/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189</v>
      </c>
      <c r="BM137" s="164" t="s">
        <v>2019</v>
      </c>
    </row>
    <row r="138" spans="2:65" s="1" customFormat="1" ht="24" customHeight="1">
      <c r="B138" s="152"/>
      <c r="C138" s="153" t="s">
        <v>210</v>
      </c>
      <c r="D138" s="153" t="s">
        <v>184</v>
      </c>
      <c r="E138" s="154" t="s">
        <v>2020</v>
      </c>
      <c r="F138" s="155" t="s">
        <v>2021</v>
      </c>
      <c r="G138" s="156" t="s">
        <v>217</v>
      </c>
      <c r="H138" s="157">
        <v>392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189</v>
      </c>
      <c r="BM138" s="164" t="s">
        <v>2022</v>
      </c>
    </row>
    <row r="139" spans="2:65" s="1" customFormat="1" ht="16.5" customHeight="1">
      <c r="B139" s="152"/>
      <c r="C139" s="153" t="s">
        <v>214</v>
      </c>
      <c r="D139" s="153" t="s">
        <v>184</v>
      </c>
      <c r="E139" s="154" t="s">
        <v>2023</v>
      </c>
      <c r="F139" s="155" t="s">
        <v>2024</v>
      </c>
      <c r="G139" s="156" t="s">
        <v>187</v>
      </c>
      <c r="H139" s="157">
        <v>64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2025</v>
      </c>
    </row>
    <row r="140" spans="2:65" s="1" customFormat="1" ht="16.5" customHeight="1">
      <c r="B140" s="152"/>
      <c r="C140" s="153" t="s">
        <v>219</v>
      </c>
      <c r="D140" s="153" t="s">
        <v>184</v>
      </c>
      <c r="E140" s="154" t="s">
        <v>2026</v>
      </c>
      <c r="F140" s="155" t="s">
        <v>2027</v>
      </c>
      <c r="G140" s="156" t="s">
        <v>187</v>
      </c>
      <c r="H140" s="157">
        <v>64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2028</v>
      </c>
    </row>
    <row r="141" spans="2:65" s="1" customFormat="1" ht="24" customHeight="1">
      <c r="B141" s="152"/>
      <c r="C141" s="153" t="s">
        <v>223</v>
      </c>
      <c r="D141" s="153" t="s">
        <v>184</v>
      </c>
      <c r="E141" s="154" t="s">
        <v>2029</v>
      </c>
      <c r="F141" s="155" t="s">
        <v>2030</v>
      </c>
      <c r="G141" s="156" t="s">
        <v>187</v>
      </c>
      <c r="H141" s="157">
        <v>132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2031</v>
      </c>
    </row>
    <row r="142" spans="2:65" s="1" customFormat="1" ht="24" customHeight="1">
      <c r="B142" s="152"/>
      <c r="C142" s="153" t="s">
        <v>227</v>
      </c>
      <c r="D142" s="153" t="s">
        <v>184</v>
      </c>
      <c r="E142" s="154" t="s">
        <v>1691</v>
      </c>
      <c r="F142" s="155" t="s">
        <v>1692</v>
      </c>
      <c r="G142" s="156" t="s">
        <v>187</v>
      </c>
      <c r="H142" s="157">
        <v>50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2032</v>
      </c>
    </row>
    <row r="143" spans="2:65" s="11" customFormat="1" ht="22.95" customHeight="1">
      <c r="B143" s="139"/>
      <c r="D143" s="140" t="s">
        <v>73</v>
      </c>
      <c r="E143" s="150" t="s">
        <v>189</v>
      </c>
      <c r="F143" s="150" t="s">
        <v>1694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SUM(P144:P145)</f>
        <v>0</v>
      </c>
      <c r="Q143" s="145"/>
      <c r="R143" s="146">
        <f>SUM(R144:R145)</f>
        <v>29.182389700000002</v>
      </c>
      <c r="S143" s="145"/>
      <c r="T143" s="147">
        <f>SUM(T144:T145)</f>
        <v>0</v>
      </c>
      <c r="AR143" s="140" t="s">
        <v>81</v>
      </c>
      <c r="AT143" s="148" t="s">
        <v>73</v>
      </c>
      <c r="AU143" s="148" t="s">
        <v>81</v>
      </c>
      <c r="AY143" s="140" t="s">
        <v>182</v>
      </c>
      <c r="BK143" s="149">
        <f>SUM(BK144:BK145)</f>
        <v>0</v>
      </c>
    </row>
    <row r="144" spans="2:65" s="1" customFormat="1" ht="24" customHeight="1">
      <c r="B144" s="152"/>
      <c r="C144" s="153" t="s">
        <v>231</v>
      </c>
      <c r="D144" s="153" t="s">
        <v>184</v>
      </c>
      <c r="E144" s="154" t="s">
        <v>1695</v>
      </c>
      <c r="F144" s="155" t="s">
        <v>1696</v>
      </c>
      <c r="G144" s="156" t="s">
        <v>1677</v>
      </c>
      <c r="H144" s="157">
        <v>15</v>
      </c>
      <c r="I144" s="158"/>
      <c r="J144" s="159">
        <f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>O144*H144</f>
        <v>0</v>
      </c>
      <c r="Q144" s="162">
        <v>1.8907700000000001</v>
      </c>
      <c r="R144" s="162">
        <f>Q144*H144</f>
        <v>28.361550000000001</v>
      </c>
      <c r="S144" s="162">
        <v>0</v>
      </c>
      <c r="T144" s="163">
        <f>S144*H144</f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3" t="s">
        <v>86</v>
      </c>
      <c r="BK144" s="165">
        <f>ROUND(I144*H144,2)</f>
        <v>0</v>
      </c>
      <c r="BL144" s="13" t="s">
        <v>189</v>
      </c>
      <c r="BM144" s="164" t="s">
        <v>2033</v>
      </c>
    </row>
    <row r="145" spans="2:65" s="1" customFormat="1" ht="24" customHeight="1">
      <c r="B145" s="152"/>
      <c r="C145" s="153" t="s">
        <v>235</v>
      </c>
      <c r="D145" s="153" t="s">
        <v>184</v>
      </c>
      <c r="E145" s="154" t="s">
        <v>2034</v>
      </c>
      <c r="F145" s="155" t="s">
        <v>2035</v>
      </c>
      <c r="G145" s="156" t="s">
        <v>1209</v>
      </c>
      <c r="H145" s="157">
        <v>5</v>
      </c>
      <c r="I145" s="158"/>
      <c r="J145" s="159">
        <f>ROUND(I145*H145,2)</f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>O145*H145</f>
        <v>0</v>
      </c>
      <c r="Q145" s="162">
        <v>0.16416794000000001</v>
      </c>
      <c r="R145" s="162">
        <f>Q145*H145</f>
        <v>0.82083970000000006</v>
      </c>
      <c r="S145" s="162">
        <v>0</v>
      </c>
      <c r="T145" s="163">
        <f>S145*H145</f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189</v>
      </c>
      <c r="BM145" s="164" t="s">
        <v>2036</v>
      </c>
    </row>
    <row r="146" spans="2:65" s="11" customFormat="1" ht="22.95" customHeight="1">
      <c r="B146" s="139"/>
      <c r="D146" s="140" t="s">
        <v>73</v>
      </c>
      <c r="E146" s="150" t="s">
        <v>201</v>
      </c>
      <c r="F146" s="150" t="s">
        <v>2037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SUM(P147:P149)</f>
        <v>0</v>
      </c>
      <c r="Q146" s="145"/>
      <c r="R146" s="146">
        <f>SUM(R147:R149)</f>
        <v>18.093</v>
      </c>
      <c r="S146" s="145"/>
      <c r="T146" s="147">
        <f>SUM(T147:T149)</f>
        <v>0</v>
      </c>
      <c r="AR146" s="140" t="s">
        <v>81</v>
      </c>
      <c r="AT146" s="148" t="s">
        <v>73</v>
      </c>
      <c r="AU146" s="148" t="s">
        <v>81</v>
      </c>
      <c r="AY146" s="140" t="s">
        <v>182</v>
      </c>
      <c r="BK146" s="149">
        <f>SUM(BK147:BK149)</f>
        <v>0</v>
      </c>
    </row>
    <row r="147" spans="2:65" s="1" customFormat="1" ht="24" customHeight="1">
      <c r="B147" s="152"/>
      <c r="C147" s="153" t="s">
        <v>239</v>
      </c>
      <c r="D147" s="153" t="s">
        <v>184</v>
      </c>
      <c r="E147" s="154" t="s">
        <v>2038</v>
      </c>
      <c r="F147" s="155" t="s">
        <v>2039</v>
      </c>
      <c r="G147" s="156" t="s">
        <v>217</v>
      </c>
      <c r="H147" s="157">
        <v>15</v>
      </c>
      <c r="I147" s="158"/>
      <c r="J147" s="159">
        <f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>O147*H147</f>
        <v>0</v>
      </c>
      <c r="Q147" s="162">
        <v>0.44479999999999997</v>
      </c>
      <c r="R147" s="162">
        <f>Q147*H147</f>
        <v>6.6719999999999997</v>
      </c>
      <c r="S147" s="162">
        <v>0</v>
      </c>
      <c r="T147" s="163">
        <f>S147*H147</f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3" t="s">
        <v>86</v>
      </c>
      <c r="BK147" s="165">
        <f>ROUND(I147*H147,2)</f>
        <v>0</v>
      </c>
      <c r="BL147" s="13" t="s">
        <v>189</v>
      </c>
      <c r="BM147" s="164" t="s">
        <v>2040</v>
      </c>
    </row>
    <row r="148" spans="2:65" s="1" customFormat="1" ht="16.5" customHeight="1">
      <c r="B148" s="152"/>
      <c r="C148" s="153" t="s">
        <v>243</v>
      </c>
      <c r="D148" s="153" t="s">
        <v>184</v>
      </c>
      <c r="E148" s="154" t="s">
        <v>2041</v>
      </c>
      <c r="F148" s="155" t="s">
        <v>2042</v>
      </c>
      <c r="G148" s="156" t="s">
        <v>217</v>
      </c>
      <c r="H148" s="157">
        <v>15</v>
      </c>
      <c r="I148" s="158"/>
      <c r="J148" s="159">
        <f>ROUND(I148*H148,2)</f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>O148*H148</f>
        <v>0</v>
      </c>
      <c r="Q148" s="162">
        <v>0.49764000000000003</v>
      </c>
      <c r="R148" s="162">
        <f>Q148*H148</f>
        <v>7.4646000000000008</v>
      </c>
      <c r="S148" s="162">
        <v>0</v>
      </c>
      <c r="T148" s="163">
        <f>S148*H148</f>
        <v>0</v>
      </c>
      <c r="AR148" s="164" t="s">
        <v>189</v>
      </c>
      <c r="AT148" s="164" t="s">
        <v>184</v>
      </c>
      <c r="AU148" s="164" t="s">
        <v>86</v>
      </c>
      <c r="AY148" s="13" t="s">
        <v>182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3" t="s">
        <v>86</v>
      </c>
      <c r="BK148" s="165">
        <f>ROUND(I148*H148,2)</f>
        <v>0</v>
      </c>
      <c r="BL148" s="13" t="s">
        <v>189</v>
      </c>
      <c r="BM148" s="164" t="s">
        <v>2043</v>
      </c>
    </row>
    <row r="149" spans="2:65" s="1" customFormat="1" ht="24" customHeight="1">
      <c r="B149" s="152"/>
      <c r="C149" s="153" t="s">
        <v>248</v>
      </c>
      <c r="D149" s="153" t="s">
        <v>184</v>
      </c>
      <c r="E149" s="154" t="s">
        <v>2044</v>
      </c>
      <c r="F149" s="155" t="s">
        <v>2045</v>
      </c>
      <c r="G149" s="156" t="s">
        <v>1618</v>
      </c>
      <c r="H149" s="157">
        <v>15</v>
      </c>
      <c r="I149" s="158"/>
      <c r="J149" s="159">
        <f>ROUND(I149*H149,2)</f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>O149*H149</f>
        <v>0</v>
      </c>
      <c r="Q149" s="162">
        <v>0.26375999999999999</v>
      </c>
      <c r="R149" s="162">
        <f>Q149*H149</f>
        <v>3.9563999999999999</v>
      </c>
      <c r="S149" s="162">
        <v>0</v>
      </c>
      <c r="T149" s="163">
        <f>S149*H149</f>
        <v>0</v>
      </c>
      <c r="AR149" s="164" t="s">
        <v>189</v>
      </c>
      <c r="AT149" s="164" t="s">
        <v>184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189</v>
      </c>
      <c r="BM149" s="164" t="s">
        <v>2046</v>
      </c>
    </row>
    <row r="150" spans="2:65" s="11" customFormat="1" ht="22.95" customHeight="1">
      <c r="B150" s="139"/>
      <c r="D150" s="140" t="s">
        <v>73</v>
      </c>
      <c r="E150" s="150" t="s">
        <v>214</v>
      </c>
      <c r="F150" s="150" t="s">
        <v>2047</v>
      </c>
      <c r="I150" s="142"/>
      <c r="J150" s="151">
        <f>BK150</f>
        <v>0</v>
      </c>
      <c r="L150" s="139"/>
      <c r="M150" s="144"/>
      <c r="N150" s="145"/>
      <c r="O150" s="145"/>
      <c r="P150" s="146">
        <f>SUM(P151:P175)</f>
        <v>0</v>
      </c>
      <c r="Q150" s="145"/>
      <c r="R150" s="146">
        <f>SUM(R151:R175)</f>
        <v>14.266344999999999</v>
      </c>
      <c r="S150" s="145"/>
      <c r="T150" s="147">
        <f>SUM(T151:T175)</f>
        <v>0</v>
      </c>
      <c r="AR150" s="140" t="s">
        <v>81</v>
      </c>
      <c r="AT150" s="148" t="s">
        <v>73</v>
      </c>
      <c r="AU150" s="148" t="s">
        <v>81</v>
      </c>
      <c r="AY150" s="140" t="s">
        <v>182</v>
      </c>
      <c r="BK150" s="149">
        <f>SUM(BK151:BK175)</f>
        <v>0</v>
      </c>
    </row>
    <row r="151" spans="2:65" s="1" customFormat="1" ht="24" customHeight="1">
      <c r="B151" s="152"/>
      <c r="C151" s="153" t="s">
        <v>252</v>
      </c>
      <c r="D151" s="153" t="s">
        <v>184</v>
      </c>
      <c r="E151" s="154" t="s">
        <v>2048</v>
      </c>
      <c r="F151" s="155" t="s">
        <v>2049</v>
      </c>
      <c r="G151" s="156" t="s">
        <v>312</v>
      </c>
      <c r="H151" s="157">
        <v>39</v>
      </c>
      <c r="I151" s="158"/>
      <c r="J151" s="159">
        <f t="shared" ref="J151:J175" si="10">ROUND(I151*H151,2)</f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ref="P151:P175" si="11">O151*H151</f>
        <v>0</v>
      </c>
      <c r="Q151" s="162">
        <v>1.0000000000000001E-5</v>
      </c>
      <c r="R151" s="162">
        <f t="shared" ref="R151:R175" si="12">Q151*H151</f>
        <v>3.9000000000000005E-4</v>
      </c>
      <c r="S151" s="162">
        <v>0</v>
      </c>
      <c r="T151" s="163">
        <f t="shared" ref="T151:T175" si="13">S151*H151</f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 t="shared" ref="BE151:BE175" si="14">IF(N151="základná",J151,0)</f>
        <v>0</v>
      </c>
      <c r="BF151" s="165">
        <f t="shared" ref="BF151:BF175" si="15">IF(N151="znížená",J151,0)</f>
        <v>0</v>
      </c>
      <c r="BG151" s="165">
        <f t="shared" ref="BG151:BG175" si="16">IF(N151="zákl. prenesená",J151,0)</f>
        <v>0</v>
      </c>
      <c r="BH151" s="165">
        <f t="shared" ref="BH151:BH175" si="17">IF(N151="zníž. prenesená",J151,0)</f>
        <v>0</v>
      </c>
      <c r="BI151" s="165">
        <f t="shared" ref="BI151:BI175" si="18">IF(N151="nulová",J151,0)</f>
        <v>0</v>
      </c>
      <c r="BJ151" s="13" t="s">
        <v>86</v>
      </c>
      <c r="BK151" s="165">
        <f t="shared" ref="BK151:BK175" si="19">ROUND(I151*H151,2)</f>
        <v>0</v>
      </c>
      <c r="BL151" s="13" t="s">
        <v>189</v>
      </c>
      <c r="BM151" s="164" t="s">
        <v>2050</v>
      </c>
    </row>
    <row r="152" spans="2:65" s="1" customFormat="1" ht="24" customHeight="1">
      <c r="B152" s="152"/>
      <c r="C152" s="166" t="s">
        <v>256</v>
      </c>
      <c r="D152" s="166" t="s">
        <v>280</v>
      </c>
      <c r="E152" s="167" t="s">
        <v>2051</v>
      </c>
      <c r="F152" s="168" t="s">
        <v>2052</v>
      </c>
      <c r="G152" s="169" t="s">
        <v>246</v>
      </c>
      <c r="H152" s="170">
        <v>7</v>
      </c>
      <c r="I152" s="171"/>
      <c r="J152" s="172">
        <f t="shared" si="1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1"/>
        <v>0</v>
      </c>
      <c r="Q152" s="162">
        <v>6.8599999999999998E-3</v>
      </c>
      <c r="R152" s="162">
        <f t="shared" si="12"/>
        <v>4.802E-2</v>
      </c>
      <c r="S152" s="162">
        <v>0</v>
      </c>
      <c r="T152" s="163">
        <f t="shared" si="13"/>
        <v>0</v>
      </c>
      <c r="AR152" s="164" t="s">
        <v>214</v>
      </c>
      <c r="AT152" s="164" t="s">
        <v>280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189</v>
      </c>
      <c r="BM152" s="164" t="s">
        <v>2053</v>
      </c>
    </row>
    <row r="153" spans="2:65" s="1" customFormat="1" ht="24" customHeight="1">
      <c r="B153" s="152"/>
      <c r="C153" s="166" t="s">
        <v>260</v>
      </c>
      <c r="D153" s="166" t="s">
        <v>280</v>
      </c>
      <c r="E153" s="167" t="s">
        <v>2054</v>
      </c>
      <c r="F153" s="168" t="s">
        <v>2055</v>
      </c>
      <c r="G153" s="169" t="s">
        <v>246</v>
      </c>
      <c r="H153" s="170">
        <v>2</v>
      </c>
      <c r="I153" s="171"/>
      <c r="J153" s="172">
        <f t="shared" si="1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1"/>
        <v>0</v>
      </c>
      <c r="Q153" s="162">
        <v>3.0300000000000001E-3</v>
      </c>
      <c r="R153" s="162">
        <f t="shared" si="12"/>
        <v>6.0600000000000003E-3</v>
      </c>
      <c r="S153" s="162">
        <v>0</v>
      </c>
      <c r="T153" s="163">
        <f t="shared" si="13"/>
        <v>0</v>
      </c>
      <c r="AR153" s="164" t="s">
        <v>214</v>
      </c>
      <c r="AT153" s="164" t="s">
        <v>280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189</v>
      </c>
      <c r="BM153" s="164" t="s">
        <v>2056</v>
      </c>
    </row>
    <row r="154" spans="2:65" s="1" customFormat="1" ht="24" customHeight="1">
      <c r="B154" s="152"/>
      <c r="C154" s="153" t="s">
        <v>7</v>
      </c>
      <c r="D154" s="153" t="s">
        <v>184</v>
      </c>
      <c r="E154" s="154" t="s">
        <v>2057</v>
      </c>
      <c r="F154" s="155" t="s">
        <v>2058</v>
      </c>
      <c r="G154" s="156" t="s">
        <v>312</v>
      </c>
      <c r="H154" s="157">
        <v>3</v>
      </c>
      <c r="I154" s="158"/>
      <c r="J154" s="159">
        <f t="shared" si="1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1.0000000000000001E-5</v>
      </c>
      <c r="R154" s="162">
        <f t="shared" si="12"/>
        <v>3.0000000000000004E-5</v>
      </c>
      <c r="S154" s="162">
        <v>0</v>
      </c>
      <c r="T154" s="163">
        <f t="shared" si="13"/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189</v>
      </c>
      <c r="BM154" s="164" t="s">
        <v>2059</v>
      </c>
    </row>
    <row r="155" spans="2:65" s="1" customFormat="1" ht="24" customHeight="1">
      <c r="B155" s="152"/>
      <c r="C155" s="166" t="s">
        <v>267</v>
      </c>
      <c r="D155" s="166" t="s">
        <v>280</v>
      </c>
      <c r="E155" s="167" t="s">
        <v>2060</v>
      </c>
      <c r="F155" s="168" t="s">
        <v>2061</v>
      </c>
      <c r="G155" s="169" t="s">
        <v>246</v>
      </c>
      <c r="H155" s="170">
        <v>1</v>
      </c>
      <c r="I155" s="171"/>
      <c r="J155" s="172">
        <f t="shared" si="10"/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si="11"/>
        <v>0</v>
      </c>
      <c r="Q155" s="162">
        <v>6.28E-3</v>
      </c>
      <c r="R155" s="162">
        <f t="shared" si="12"/>
        <v>6.28E-3</v>
      </c>
      <c r="S155" s="162">
        <v>0</v>
      </c>
      <c r="T155" s="163">
        <f t="shared" si="13"/>
        <v>0</v>
      </c>
      <c r="AR155" s="164" t="s">
        <v>214</v>
      </c>
      <c r="AT155" s="164" t="s">
        <v>280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189</v>
      </c>
      <c r="BM155" s="164" t="s">
        <v>2062</v>
      </c>
    </row>
    <row r="156" spans="2:65" s="1" customFormat="1" ht="24" customHeight="1">
      <c r="B156" s="152"/>
      <c r="C156" s="153" t="s">
        <v>271</v>
      </c>
      <c r="D156" s="153" t="s">
        <v>184</v>
      </c>
      <c r="E156" s="154" t="s">
        <v>2063</v>
      </c>
      <c r="F156" s="155" t="s">
        <v>2064</v>
      </c>
      <c r="G156" s="156" t="s">
        <v>312</v>
      </c>
      <c r="H156" s="157">
        <v>57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1.0000000000000001E-5</v>
      </c>
      <c r="R156" s="162">
        <f t="shared" si="12"/>
        <v>5.7000000000000009E-4</v>
      </c>
      <c r="S156" s="162">
        <v>0</v>
      </c>
      <c r="T156" s="163">
        <f t="shared" si="13"/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189</v>
      </c>
      <c r="BM156" s="164" t="s">
        <v>2065</v>
      </c>
    </row>
    <row r="157" spans="2:65" s="1" customFormat="1" ht="24" customHeight="1">
      <c r="B157" s="152"/>
      <c r="C157" s="166" t="s">
        <v>275</v>
      </c>
      <c r="D157" s="166" t="s">
        <v>280</v>
      </c>
      <c r="E157" s="167" t="s">
        <v>2066</v>
      </c>
      <c r="F157" s="168" t="s">
        <v>2067</v>
      </c>
      <c r="G157" s="169" t="s">
        <v>246</v>
      </c>
      <c r="H157" s="170">
        <v>11</v>
      </c>
      <c r="I157" s="171"/>
      <c r="J157" s="172">
        <f t="shared" si="1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11"/>
        <v>0</v>
      </c>
      <c r="Q157" s="162">
        <v>1.627E-2</v>
      </c>
      <c r="R157" s="162">
        <f t="shared" si="12"/>
        <v>0.17896999999999999</v>
      </c>
      <c r="S157" s="162">
        <v>0</v>
      </c>
      <c r="T157" s="163">
        <f t="shared" si="13"/>
        <v>0</v>
      </c>
      <c r="AR157" s="164" t="s">
        <v>214</v>
      </c>
      <c r="AT157" s="164" t="s">
        <v>280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189</v>
      </c>
      <c r="BM157" s="164" t="s">
        <v>2068</v>
      </c>
    </row>
    <row r="158" spans="2:65" s="1" customFormat="1" ht="24" customHeight="1">
      <c r="B158" s="152"/>
      <c r="C158" s="166" t="s">
        <v>279</v>
      </c>
      <c r="D158" s="166" t="s">
        <v>280</v>
      </c>
      <c r="E158" s="167" t="s">
        <v>2069</v>
      </c>
      <c r="F158" s="168" t="s">
        <v>2070</v>
      </c>
      <c r="G158" s="169" t="s">
        <v>246</v>
      </c>
      <c r="H158" s="170">
        <v>1</v>
      </c>
      <c r="I158" s="171"/>
      <c r="J158" s="172">
        <f t="shared" si="10"/>
        <v>0</v>
      </c>
      <c r="K158" s="168" t="s">
        <v>1</v>
      </c>
      <c r="L158" s="173"/>
      <c r="M158" s="174" t="s">
        <v>1</v>
      </c>
      <c r="N158" s="175" t="s">
        <v>40</v>
      </c>
      <c r="O158" s="51"/>
      <c r="P158" s="162">
        <f t="shared" si="11"/>
        <v>0</v>
      </c>
      <c r="Q158" s="162">
        <v>6.7000000000000002E-3</v>
      </c>
      <c r="R158" s="162">
        <f t="shared" si="12"/>
        <v>6.7000000000000002E-3</v>
      </c>
      <c r="S158" s="162">
        <v>0</v>
      </c>
      <c r="T158" s="163">
        <f t="shared" si="13"/>
        <v>0</v>
      </c>
      <c r="AR158" s="164" t="s">
        <v>214</v>
      </c>
      <c r="AT158" s="164" t="s">
        <v>280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189</v>
      </c>
      <c r="BM158" s="164" t="s">
        <v>2071</v>
      </c>
    </row>
    <row r="159" spans="2:65" s="1" customFormat="1" ht="16.5" customHeight="1">
      <c r="B159" s="152"/>
      <c r="C159" s="153" t="s">
        <v>285</v>
      </c>
      <c r="D159" s="153" t="s">
        <v>184</v>
      </c>
      <c r="E159" s="154" t="s">
        <v>2072</v>
      </c>
      <c r="F159" s="155" t="s">
        <v>2073</v>
      </c>
      <c r="G159" s="156" t="s">
        <v>246</v>
      </c>
      <c r="H159" s="157">
        <v>4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5.0000000000000002E-5</v>
      </c>
      <c r="R159" s="162">
        <f t="shared" si="12"/>
        <v>2.0000000000000001E-4</v>
      </c>
      <c r="S159" s="162">
        <v>0</v>
      </c>
      <c r="T159" s="163">
        <f t="shared" si="1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189</v>
      </c>
      <c r="BM159" s="164" t="s">
        <v>2074</v>
      </c>
    </row>
    <row r="160" spans="2:65" s="1" customFormat="1" ht="24" customHeight="1">
      <c r="B160" s="152"/>
      <c r="C160" s="166" t="s">
        <v>289</v>
      </c>
      <c r="D160" s="166" t="s">
        <v>280</v>
      </c>
      <c r="E160" s="167" t="s">
        <v>2075</v>
      </c>
      <c r="F160" s="168" t="s">
        <v>2076</v>
      </c>
      <c r="G160" s="169" t="s">
        <v>246</v>
      </c>
      <c r="H160" s="170">
        <v>2</v>
      </c>
      <c r="I160" s="171"/>
      <c r="J160" s="172">
        <f t="shared" si="10"/>
        <v>0</v>
      </c>
      <c r="K160" s="168" t="s">
        <v>1</v>
      </c>
      <c r="L160" s="173"/>
      <c r="M160" s="174" t="s">
        <v>1</v>
      </c>
      <c r="N160" s="175" t="s">
        <v>40</v>
      </c>
      <c r="O160" s="51"/>
      <c r="P160" s="162">
        <f t="shared" si="11"/>
        <v>0</v>
      </c>
      <c r="Q160" s="162">
        <v>2.4599999999999999E-3</v>
      </c>
      <c r="R160" s="162">
        <f t="shared" si="12"/>
        <v>4.9199999999999999E-3</v>
      </c>
      <c r="S160" s="162">
        <v>0</v>
      </c>
      <c r="T160" s="163">
        <f t="shared" si="13"/>
        <v>0</v>
      </c>
      <c r="AR160" s="164" t="s">
        <v>214</v>
      </c>
      <c r="AT160" s="164" t="s">
        <v>280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189</v>
      </c>
      <c r="BM160" s="164" t="s">
        <v>2077</v>
      </c>
    </row>
    <row r="161" spans="2:65" s="1" customFormat="1" ht="24" customHeight="1">
      <c r="B161" s="152"/>
      <c r="C161" s="166" t="s">
        <v>293</v>
      </c>
      <c r="D161" s="166" t="s">
        <v>280</v>
      </c>
      <c r="E161" s="167" t="s">
        <v>2078</v>
      </c>
      <c r="F161" s="168" t="s">
        <v>2079</v>
      </c>
      <c r="G161" s="169" t="s">
        <v>246</v>
      </c>
      <c r="H161" s="170">
        <v>2</v>
      </c>
      <c r="I161" s="171"/>
      <c r="J161" s="172">
        <f t="shared" si="10"/>
        <v>0</v>
      </c>
      <c r="K161" s="168" t="s">
        <v>1</v>
      </c>
      <c r="L161" s="173"/>
      <c r="M161" s="174" t="s">
        <v>1</v>
      </c>
      <c r="N161" s="175" t="s">
        <v>40</v>
      </c>
      <c r="O161" s="51"/>
      <c r="P161" s="162">
        <f t="shared" si="11"/>
        <v>0</v>
      </c>
      <c r="Q161" s="162">
        <v>1.9400000000000001E-3</v>
      </c>
      <c r="R161" s="162">
        <f t="shared" si="12"/>
        <v>3.8800000000000002E-3</v>
      </c>
      <c r="S161" s="162">
        <v>0</v>
      </c>
      <c r="T161" s="163">
        <f t="shared" si="13"/>
        <v>0</v>
      </c>
      <c r="AR161" s="164" t="s">
        <v>214</v>
      </c>
      <c r="AT161" s="164" t="s">
        <v>280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189</v>
      </c>
      <c r="BM161" s="164" t="s">
        <v>2080</v>
      </c>
    </row>
    <row r="162" spans="2:65" s="1" customFormat="1" ht="24" customHeight="1">
      <c r="B162" s="152"/>
      <c r="C162" s="153" t="s">
        <v>297</v>
      </c>
      <c r="D162" s="153" t="s">
        <v>184</v>
      </c>
      <c r="E162" s="154" t="s">
        <v>2081</v>
      </c>
      <c r="F162" s="155" t="s">
        <v>2082</v>
      </c>
      <c r="G162" s="156" t="s">
        <v>1677</v>
      </c>
      <c r="H162" s="157">
        <v>0.25</v>
      </c>
      <c r="I162" s="158"/>
      <c r="J162" s="159">
        <f t="shared" si="1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2.4816600000000002</v>
      </c>
      <c r="R162" s="162">
        <f t="shared" si="12"/>
        <v>0.62041500000000005</v>
      </c>
      <c r="S162" s="162">
        <v>0</v>
      </c>
      <c r="T162" s="163">
        <f t="shared" si="13"/>
        <v>0</v>
      </c>
      <c r="AR162" s="164" t="s">
        <v>189</v>
      </c>
      <c r="AT162" s="164" t="s">
        <v>184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189</v>
      </c>
      <c r="BM162" s="164" t="s">
        <v>2083</v>
      </c>
    </row>
    <row r="163" spans="2:65" s="1" customFormat="1" ht="24" customHeight="1">
      <c r="B163" s="152"/>
      <c r="C163" s="153" t="s">
        <v>301</v>
      </c>
      <c r="D163" s="153" t="s">
        <v>184</v>
      </c>
      <c r="E163" s="154" t="s">
        <v>2084</v>
      </c>
      <c r="F163" s="155" t="s">
        <v>2085</v>
      </c>
      <c r="G163" s="156" t="s">
        <v>1209</v>
      </c>
      <c r="H163" s="157">
        <v>3</v>
      </c>
      <c r="I163" s="158"/>
      <c r="J163" s="159">
        <f t="shared" si="1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11"/>
        <v>0</v>
      </c>
      <c r="Q163" s="162">
        <v>1.66425</v>
      </c>
      <c r="R163" s="162">
        <f t="shared" si="12"/>
        <v>4.99275</v>
      </c>
      <c r="S163" s="162">
        <v>0</v>
      </c>
      <c r="T163" s="163">
        <f t="shared" si="13"/>
        <v>0</v>
      </c>
      <c r="AR163" s="164" t="s">
        <v>189</v>
      </c>
      <c r="AT163" s="164" t="s">
        <v>184</v>
      </c>
      <c r="AU163" s="164" t="s">
        <v>86</v>
      </c>
      <c r="AY163" s="13" t="s">
        <v>182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189</v>
      </c>
      <c r="BM163" s="164" t="s">
        <v>2086</v>
      </c>
    </row>
    <row r="164" spans="2:65" s="1" customFormat="1" ht="24" customHeight="1">
      <c r="B164" s="152"/>
      <c r="C164" s="166" t="s">
        <v>305</v>
      </c>
      <c r="D164" s="166" t="s">
        <v>280</v>
      </c>
      <c r="E164" s="167" t="s">
        <v>2087</v>
      </c>
      <c r="F164" s="168" t="s">
        <v>2088</v>
      </c>
      <c r="G164" s="169" t="s">
        <v>246</v>
      </c>
      <c r="H164" s="170">
        <v>4</v>
      </c>
      <c r="I164" s="171"/>
      <c r="J164" s="172">
        <f t="shared" si="10"/>
        <v>0</v>
      </c>
      <c r="K164" s="168" t="s">
        <v>1</v>
      </c>
      <c r="L164" s="173"/>
      <c r="M164" s="174" t="s">
        <v>1</v>
      </c>
      <c r="N164" s="175" t="s">
        <v>40</v>
      </c>
      <c r="O164" s="51"/>
      <c r="P164" s="162">
        <f t="shared" si="11"/>
        <v>0</v>
      </c>
      <c r="Q164" s="162">
        <v>0.22</v>
      </c>
      <c r="R164" s="162">
        <f t="shared" si="12"/>
        <v>0.88</v>
      </c>
      <c r="S164" s="162">
        <v>0</v>
      </c>
      <c r="T164" s="163">
        <f t="shared" si="13"/>
        <v>0</v>
      </c>
      <c r="AR164" s="164" t="s">
        <v>214</v>
      </c>
      <c r="AT164" s="164" t="s">
        <v>280</v>
      </c>
      <c r="AU164" s="164" t="s">
        <v>86</v>
      </c>
      <c r="AY164" s="13" t="s">
        <v>182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189</v>
      </c>
      <c r="BM164" s="164" t="s">
        <v>2089</v>
      </c>
    </row>
    <row r="165" spans="2:65" s="1" customFormat="1" ht="24" customHeight="1">
      <c r="B165" s="152"/>
      <c r="C165" s="166" t="s">
        <v>309</v>
      </c>
      <c r="D165" s="166" t="s">
        <v>280</v>
      </c>
      <c r="E165" s="167" t="s">
        <v>2090</v>
      </c>
      <c r="F165" s="168" t="s">
        <v>2091</v>
      </c>
      <c r="G165" s="169" t="s">
        <v>246</v>
      </c>
      <c r="H165" s="170">
        <v>3</v>
      </c>
      <c r="I165" s="171"/>
      <c r="J165" s="172">
        <f t="shared" si="10"/>
        <v>0</v>
      </c>
      <c r="K165" s="168" t="s">
        <v>1</v>
      </c>
      <c r="L165" s="173"/>
      <c r="M165" s="174" t="s">
        <v>1</v>
      </c>
      <c r="N165" s="175" t="s">
        <v>40</v>
      </c>
      <c r="O165" s="51"/>
      <c r="P165" s="162">
        <f t="shared" si="11"/>
        <v>0</v>
      </c>
      <c r="Q165" s="162">
        <v>0.33</v>
      </c>
      <c r="R165" s="162">
        <f t="shared" si="12"/>
        <v>0.99</v>
      </c>
      <c r="S165" s="162">
        <v>0</v>
      </c>
      <c r="T165" s="163">
        <f t="shared" si="13"/>
        <v>0</v>
      </c>
      <c r="AR165" s="164" t="s">
        <v>214</v>
      </c>
      <c r="AT165" s="164" t="s">
        <v>280</v>
      </c>
      <c r="AU165" s="164" t="s">
        <v>86</v>
      </c>
      <c r="AY165" s="13" t="s">
        <v>182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189</v>
      </c>
      <c r="BM165" s="164" t="s">
        <v>2092</v>
      </c>
    </row>
    <row r="166" spans="2:65" s="1" customFormat="1" ht="24" customHeight="1">
      <c r="B166" s="152"/>
      <c r="C166" s="166" t="s">
        <v>314</v>
      </c>
      <c r="D166" s="166" t="s">
        <v>280</v>
      </c>
      <c r="E166" s="167" t="s">
        <v>2093</v>
      </c>
      <c r="F166" s="168" t="s">
        <v>2094</v>
      </c>
      <c r="G166" s="169" t="s">
        <v>246</v>
      </c>
      <c r="H166" s="170">
        <v>3</v>
      </c>
      <c r="I166" s="171"/>
      <c r="J166" s="172">
        <f t="shared" si="10"/>
        <v>0</v>
      </c>
      <c r="K166" s="168" t="s">
        <v>1</v>
      </c>
      <c r="L166" s="173"/>
      <c r="M166" s="174" t="s">
        <v>1</v>
      </c>
      <c r="N166" s="175" t="s">
        <v>40</v>
      </c>
      <c r="O166" s="51"/>
      <c r="P166" s="162">
        <f t="shared" si="11"/>
        <v>0</v>
      </c>
      <c r="Q166" s="162">
        <v>2</v>
      </c>
      <c r="R166" s="162">
        <f t="shared" si="12"/>
        <v>6</v>
      </c>
      <c r="S166" s="162">
        <v>0</v>
      </c>
      <c r="T166" s="163">
        <f t="shared" si="13"/>
        <v>0</v>
      </c>
      <c r="AR166" s="164" t="s">
        <v>214</v>
      </c>
      <c r="AT166" s="164" t="s">
        <v>280</v>
      </c>
      <c r="AU166" s="164" t="s">
        <v>86</v>
      </c>
      <c r="AY166" s="13" t="s">
        <v>182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189</v>
      </c>
      <c r="BM166" s="164" t="s">
        <v>2095</v>
      </c>
    </row>
    <row r="167" spans="2:65" s="1" customFormat="1" ht="24" customHeight="1">
      <c r="B167" s="152"/>
      <c r="C167" s="166" t="s">
        <v>318</v>
      </c>
      <c r="D167" s="166" t="s">
        <v>280</v>
      </c>
      <c r="E167" s="167" t="s">
        <v>2096</v>
      </c>
      <c r="F167" s="168" t="s">
        <v>2097</v>
      </c>
      <c r="G167" s="169" t="s">
        <v>246</v>
      </c>
      <c r="H167" s="170">
        <v>2</v>
      </c>
      <c r="I167" s="171"/>
      <c r="J167" s="172">
        <f t="shared" si="10"/>
        <v>0</v>
      </c>
      <c r="K167" s="168" t="s">
        <v>1</v>
      </c>
      <c r="L167" s="173"/>
      <c r="M167" s="174" t="s">
        <v>1</v>
      </c>
      <c r="N167" s="175" t="s">
        <v>40</v>
      </c>
      <c r="O167" s="51"/>
      <c r="P167" s="162">
        <f t="shared" si="11"/>
        <v>0</v>
      </c>
      <c r="Q167" s="162">
        <v>1E-4</v>
      </c>
      <c r="R167" s="162">
        <f t="shared" si="12"/>
        <v>2.0000000000000001E-4</v>
      </c>
      <c r="S167" s="162">
        <v>0</v>
      </c>
      <c r="T167" s="163">
        <f t="shared" si="13"/>
        <v>0</v>
      </c>
      <c r="AR167" s="164" t="s">
        <v>214</v>
      </c>
      <c r="AT167" s="164" t="s">
        <v>280</v>
      </c>
      <c r="AU167" s="164" t="s">
        <v>86</v>
      </c>
      <c r="AY167" s="13" t="s">
        <v>182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3" t="s">
        <v>86</v>
      </c>
      <c r="BK167" s="165">
        <f t="shared" si="19"/>
        <v>0</v>
      </c>
      <c r="BL167" s="13" t="s">
        <v>189</v>
      </c>
      <c r="BM167" s="164" t="s">
        <v>2098</v>
      </c>
    </row>
    <row r="168" spans="2:65" s="1" customFormat="1" ht="24" customHeight="1">
      <c r="B168" s="152"/>
      <c r="C168" s="166" t="s">
        <v>322</v>
      </c>
      <c r="D168" s="166" t="s">
        <v>280</v>
      </c>
      <c r="E168" s="167" t="s">
        <v>2099</v>
      </c>
      <c r="F168" s="168" t="s">
        <v>2100</v>
      </c>
      <c r="G168" s="169" t="s">
        <v>246</v>
      </c>
      <c r="H168" s="170">
        <v>2</v>
      </c>
      <c r="I168" s="171"/>
      <c r="J168" s="172">
        <f t="shared" si="10"/>
        <v>0</v>
      </c>
      <c r="K168" s="168" t="s">
        <v>1</v>
      </c>
      <c r="L168" s="173"/>
      <c r="M168" s="174" t="s">
        <v>1</v>
      </c>
      <c r="N168" s="175" t="s">
        <v>40</v>
      </c>
      <c r="O168" s="51"/>
      <c r="P168" s="162">
        <f t="shared" si="11"/>
        <v>0</v>
      </c>
      <c r="Q168" s="162">
        <v>2.0000000000000001E-4</v>
      </c>
      <c r="R168" s="162">
        <f t="shared" si="12"/>
        <v>4.0000000000000002E-4</v>
      </c>
      <c r="S168" s="162">
        <v>0</v>
      </c>
      <c r="T168" s="163">
        <f t="shared" si="13"/>
        <v>0</v>
      </c>
      <c r="AR168" s="164" t="s">
        <v>214</v>
      </c>
      <c r="AT168" s="164" t="s">
        <v>280</v>
      </c>
      <c r="AU168" s="164" t="s">
        <v>86</v>
      </c>
      <c r="AY168" s="13" t="s">
        <v>182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3" t="s">
        <v>86</v>
      </c>
      <c r="BK168" s="165">
        <f t="shared" si="19"/>
        <v>0</v>
      </c>
      <c r="BL168" s="13" t="s">
        <v>189</v>
      </c>
      <c r="BM168" s="164" t="s">
        <v>2101</v>
      </c>
    </row>
    <row r="169" spans="2:65" s="1" customFormat="1" ht="24" customHeight="1">
      <c r="B169" s="152"/>
      <c r="C169" s="166" t="s">
        <v>327</v>
      </c>
      <c r="D169" s="166" t="s">
        <v>280</v>
      </c>
      <c r="E169" s="167" t="s">
        <v>2102</v>
      </c>
      <c r="F169" s="168" t="s">
        <v>2103</v>
      </c>
      <c r="G169" s="169" t="s">
        <v>246</v>
      </c>
      <c r="H169" s="170">
        <v>5</v>
      </c>
      <c r="I169" s="171"/>
      <c r="J169" s="172">
        <f t="shared" si="10"/>
        <v>0</v>
      </c>
      <c r="K169" s="168" t="s">
        <v>1</v>
      </c>
      <c r="L169" s="173"/>
      <c r="M169" s="174" t="s">
        <v>1</v>
      </c>
      <c r="N169" s="175" t="s">
        <v>40</v>
      </c>
      <c r="O169" s="51"/>
      <c r="P169" s="162">
        <f t="shared" si="11"/>
        <v>0</v>
      </c>
      <c r="Q169" s="162">
        <v>5.0000000000000001E-4</v>
      </c>
      <c r="R169" s="162">
        <f t="shared" si="12"/>
        <v>2.5000000000000001E-3</v>
      </c>
      <c r="S169" s="162">
        <v>0</v>
      </c>
      <c r="T169" s="163">
        <f t="shared" si="13"/>
        <v>0</v>
      </c>
      <c r="AR169" s="164" t="s">
        <v>214</v>
      </c>
      <c r="AT169" s="164" t="s">
        <v>280</v>
      </c>
      <c r="AU169" s="164" t="s">
        <v>86</v>
      </c>
      <c r="AY169" s="13" t="s">
        <v>182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3" t="s">
        <v>86</v>
      </c>
      <c r="BK169" s="165">
        <f t="shared" si="19"/>
        <v>0</v>
      </c>
      <c r="BL169" s="13" t="s">
        <v>189</v>
      </c>
      <c r="BM169" s="164" t="s">
        <v>2104</v>
      </c>
    </row>
    <row r="170" spans="2:65" s="1" customFormat="1" ht="24" customHeight="1">
      <c r="B170" s="152"/>
      <c r="C170" s="153" t="s">
        <v>331</v>
      </c>
      <c r="D170" s="153" t="s">
        <v>184</v>
      </c>
      <c r="E170" s="154" t="s">
        <v>2105</v>
      </c>
      <c r="F170" s="155" t="s">
        <v>2106</v>
      </c>
      <c r="G170" s="156" t="s">
        <v>1209</v>
      </c>
      <c r="H170" s="157">
        <v>3</v>
      </c>
      <c r="I170" s="158"/>
      <c r="J170" s="159">
        <f t="shared" si="10"/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 t="shared" si="11"/>
        <v>0</v>
      </c>
      <c r="Q170" s="162">
        <v>7.0200000000000002E-3</v>
      </c>
      <c r="R170" s="162">
        <f t="shared" si="12"/>
        <v>2.1060000000000002E-2</v>
      </c>
      <c r="S170" s="162">
        <v>0</v>
      </c>
      <c r="T170" s="163">
        <f t="shared" si="13"/>
        <v>0</v>
      </c>
      <c r="AR170" s="164" t="s">
        <v>189</v>
      </c>
      <c r="AT170" s="164" t="s">
        <v>184</v>
      </c>
      <c r="AU170" s="164" t="s">
        <v>86</v>
      </c>
      <c r="AY170" s="13" t="s">
        <v>182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3" t="s">
        <v>86</v>
      </c>
      <c r="BK170" s="165">
        <f t="shared" si="19"/>
        <v>0</v>
      </c>
      <c r="BL170" s="13" t="s">
        <v>189</v>
      </c>
      <c r="BM170" s="164" t="s">
        <v>2107</v>
      </c>
    </row>
    <row r="171" spans="2:65" s="1" customFormat="1" ht="16.5" customHeight="1">
      <c r="B171" s="152"/>
      <c r="C171" s="166" t="s">
        <v>335</v>
      </c>
      <c r="D171" s="166" t="s">
        <v>280</v>
      </c>
      <c r="E171" s="167" t="s">
        <v>2108</v>
      </c>
      <c r="F171" s="168" t="s">
        <v>2109</v>
      </c>
      <c r="G171" s="169" t="s">
        <v>1924</v>
      </c>
      <c r="H171" s="170">
        <v>3</v>
      </c>
      <c r="I171" s="171"/>
      <c r="J171" s="172">
        <f t="shared" si="1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11"/>
        <v>0</v>
      </c>
      <c r="Q171" s="162">
        <v>0.16</v>
      </c>
      <c r="R171" s="162">
        <f t="shared" si="12"/>
        <v>0.48</v>
      </c>
      <c r="S171" s="162">
        <v>0</v>
      </c>
      <c r="T171" s="163">
        <f t="shared" si="13"/>
        <v>0</v>
      </c>
      <c r="AR171" s="164" t="s">
        <v>214</v>
      </c>
      <c r="AT171" s="164" t="s">
        <v>280</v>
      </c>
      <c r="AU171" s="164" t="s">
        <v>86</v>
      </c>
      <c r="AY171" s="13" t="s">
        <v>182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3" t="s">
        <v>86</v>
      </c>
      <c r="BK171" s="165">
        <f t="shared" si="19"/>
        <v>0</v>
      </c>
      <c r="BL171" s="13" t="s">
        <v>189</v>
      </c>
      <c r="BM171" s="164" t="s">
        <v>2110</v>
      </c>
    </row>
    <row r="172" spans="2:65" s="1" customFormat="1" ht="36" customHeight="1">
      <c r="B172" s="152"/>
      <c r="C172" s="153" t="s">
        <v>339</v>
      </c>
      <c r="D172" s="153" t="s">
        <v>184</v>
      </c>
      <c r="E172" s="154" t="s">
        <v>2111</v>
      </c>
      <c r="F172" s="155" t="s">
        <v>2112</v>
      </c>
      <c r="G172" s="156" t="s">
        <v>246</v>
      </c>
      <c r="H172" s="157">
        <v>2</v>
      </c>
      <c r="I172" s="158"/>
      <c r="J172" s="159">
        <f t="shared" si="1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AR172" s="164" t="s">
        <v>189</v>
      </c>
      <c r="AT172" s="164" t="s">
        <v>184</v>
      </c>
      <c r="AU172" s="164" t="s">
        <v>86</v>
      </c>
      <c r="AY172" s="13" t="s">
        <v>182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3" t="s">
        <v>86</v>
      </c>
      <c r="BK172" s="165">
        <f t="shared" si="19"/>
        <v>0</v>
      </c>
      <c r="BL172" s="13" t="s">
        <v>189</v>
      </c>
      <c r="BM172" s="164" t="s">
        <v>2113</v>
      </c>
    </row>
    <row r="173" spans="2:65" s="1" customFormat="1" ht="24" customHeight="1">
      <c r="B173" s="152"/>
      <c r="C173" s="166" t="s">
        <v>343</v>
      </c>
      <c r="D173" s="166" t="s">
        <v>280</v>
      </c>
      <c r="E173" s="167" t="s">
        <v>2114</v>
      </c>
      <c r="F173" s="168" t="s">
        <v>2115</v>
      </c>
      <c r="G173" s="169" t="s">
        <v>246</v>
      </c>
      <c r="H173" s="170">
        <v>2</v>
      </c>
      <c r="I173" s="171"/>
      <c r="J173" s="172">
        <f t="shared" si="10"/>
        <v>0</v>
      </c>
      <c r="K173" s="168" t="s">
        <v>1</v>
      </c>
      <c r="L173" s="173"/>
      <c r="M173" s="174" t="s">
        <v>1</v>
      </c>
      <c r="N173" s="175" t="s">
        <v>40</v>
      </c>
      <c r="O173" s="51"/>
      <c r="P173" s="162">
        <f t="shared" si="11"/>
        <v>0</v>
      </c>
      <c r="Q173" s="162">
        <v>1.15E-2</v>
      </c>
      <c r="R173" s="162">
        <f t="shared" si="12"/>
        <v>2.3E-2</v>
      </c>
      <c r="S173" s="162">
        <v>0</v>
      </c>
      <c r="T173" s="163">
        <f t="shared" si="13"/>
        <v>0</v>
      </c>
      <c r="AR173" s="164" t="s">
        <v>214</v>
      </c>
      <c r="AT173" s="164" t="s">
        <v>280</v>
      </c>
      <c r="AU173" s="164" t="s">
        <v>86</v>
      </c>
      <c r="AY173" s="13" t="s">
        <v>182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3" t="s">
        <v>86</v>
      </c>
      <c r="BK173" s="165">
        <f t="shared" si="19"/>
        <v>0</v>
      </c>
      <c r="BL173" s="13" t="s">
        <v>189</v>
      </c>
      <c r="BM173" s="164" t="s">
        <v>2116</v>
      </c>
    </row>
    <row r="174" spans="2:65" s="1" customFormat="1" ht="16.5" customHeight="1">
      <c r="B174" s="152"/>
      <c r="C174" s="153" t="s">
        <v>347</v>
      </c>
      <c r="D174" s="153" t="s">
        <v>184</v>
      </c>
      <c r="E174" s="154" t="s">
        <v>2117</v>
      </c>
      <c r="F174" s="155" t="s">
        <v>2118</v>
      </c>
      <c r="G174" s="156" t="s">
        <v>312</v>
      </c>
      <c r="H174" s="157">
        <v>42</v>
      </c>
      <c r="I174" s="158"/>
      <c r="J174" s="159">
        <f t="shared" si="10"/>
        <v>0</v>
      </c>
      <c r="K174" s="155" t="s">
        <v>1</v>
      </c>
      <c r="L174" s="28"/>
      <c r="M174" s="160" t="s">
        <v>1</v>
      </c>
      <c r="N174" s="161" t="s">
        <v>40</v>
      </c>
      <c r="O174" s="51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AR174" s="164" t="s">
        <v>189</v>
      </c>
      <c r="AT174" s="164" t="s">
        <v>184</v>
      </c>
      <c r="AU174" s="164" t="s">
        <v>86</v>
      </c>
      <c r="AY174" s="13" t="s">
        <v>182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3" t="s">
        <v>86</v>
      </c>
      <c r="BK174" s="165">
        <f t="shared" si="19"/>
        <v>0</v>
      </c>
      <c r="BL174" s="13" t="s">
        <v>189</v>
      </c>
      <c r="BM174" s="164" t="s">
        <v>2119</v>
      </c>
    </row>
    <row r="175" spans="2:65" s="1" customFormat="1" ht="16.5" customHeight="1">
      <c r="B175" s="152"/>
      <c r="C175" s="153" t="s">
        <v>351</v>
      </c>
      <c r="D175" s="153" t="s">
        <v>184</v>
      </c>
      <c r="E175" s="154" t="s">
        <v>2120</v>
      </c>
      <c r="F175" s="155" t="s">
        <v>2121</v>
      </c>
      <c r="G175" s="156" t="s">
        <v>280</v>
      </c>
      <c r="H175" s="157">
        <v>57</v>
      </c>
      <c r="I175" s="158"/>
      <c r="J175" s="159">
        <f t="shared" si="1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AR175" s="164" t="s">
        <v>189</v>
      </c>
      <c r="AT175" s="164" t="s">
        <v>184</v>
      </c>
      <c r="AU175" s="164" t="s">
        <v>86</v>
      </c>
      <c r="AY175" s="13" t="s">
        <v>182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3" t="s">
        <v>86</v>
      </c>
      <c r="BK175" s="165">
        <f t="shared" si="19"/>
        <v>0</v>
      </c>
      <c r="BL175" s="13" t="s">
        <v>189</v>
      </c>
      <c r="BM175" s="164" t="s">
        <v>2122</v>
      </c>
    </row>
    <row r="176" spans="2:65" s="11" customFormat="1" ht="22.95" customHeight="1">
      <c r="B176" s="139"/>
      <c r="D176" s="140" t="s">
        <v>73</v>
      </c>
      <c r="E176" s="150" t="s">
        <v>219</v>
      </c>
      <c r="F176" s="150" t="s">
        <v>2123</v>
      </c>
      <c r="I176" s="142"/>
      <c r="J176" s="151">
        <f>BK176</f>
        <v>0</v>
      </c>
      <c r="L176" s="139"/>
      <c r="M176" s="144"/>
      <c r="N176" s="145"/>
      <c r="O176" s="145"/>
      <c r="P176" s="146">
        <f>SUM(P177:P179)</f>
        <v>0</v>
      </c>
      <c r="Q176" s="145"/>
      <c r="R176" s="146">
        <f>SUM(R177:R179)</f>
        <v>2.0999999999999999E-3</v>
      </c>
      <c r="S176" s="145"/>
      <c r="T176" s="147">
        <f>SUM(T177:T179)</f>
        <v>0</v>
      </c>
      <c r="AR176" s="140" t="s">
        <v>81</v>
      </c>
      <c r="AT176" s="148" t="s">
        <v>73</v>
      </c>
      <c r="AU176" s="148" t="s">
        <v>81</v>
      </c>
      <c r="AY176" s="140" t="s">
        <v>182</v>
      </c>
      <c r="BK176" s="149">
        <f>SUM(BK177:BK179)</f>
        <v>0</v>
      </c>
    </row>
    <row r="177" spans="2:65" s="1" customFormat="1" ht="24" customHeight="1">
      <c r="B177" s="152"/>
      <c r="C177" s="153" t="s">
        <v>355</v>
      </c>
      <c r="D177" s="153" t="s">
        <v>184</v>
      </c>
      <c r="E177" s="154" t="s">
        <v>2124</v>
      </c>
      <c r="F177" s="155" t="s">
        <v>2125</v>
      </c>
      <c r="G177" s="156" t="s">
        <v>280</v>
      </c>
      <c r="H177" s="157">
        <v>30</v>
      </c>
      <c r="I177" s="158"/>
      <c r="J177" s="159">
        <f>ROUND(I177*H177,2)</f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>O177*H177</f>
        <v>0</v>
      </c>
      <c r="Q177" s="162">
        <v>6.9999999999999994E-5</v>
      </c>
      <c r="R177" s="162">
        <f>Q177*H177</f>
        <v>2.0999999999999999E-3</v>
      </c>
      <c r="S177" s="162">
        <v>0</v>
      </c>
      <c r="T177" s="163">
        <f>S177*H177</f>
        <v>0</v>
      </c>
      <c r="AR177" s="164" t="s">
        <v>189</v>
      </c>
      <c r="AT177" s="164" t="s">
        <v>184</v>
      </c>
      <c r="AU177" s="164" t="s">
        <v>86</v>
      </c>
      <c r="AY177" s="13" t="s">
        <v>182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3" t="s">
        <v>86</v>
      </c>
      <c r="BK177" s="165">
        <f>ROUND(I177*H177,2)</f>
        <v>0</v>
      </c>
      <c r="BL177" s="13" t="s">
        <v>189</v>
      </c>
      <c r="BM177" s="164" t="s">
        <v>2126</v>
      </c>
    </row>
    <row r="178" spans="2:65" s="1" customFormat="1" ht="24" customHeight="1">
      <c r="B178" s="152"/>
      <c r="C178" s="153" t="s">
        <v>359</v>
      </c>
      <c r="D178" s="153" t="s">
        <v>184</v>
      </c>
      <c r="E178" s="154" t="s">
        <v>2127</v>
      </c>
      <c r="F178" s="155" t="s">
        <v>2128</v>
      </c>
      <c r="G178" s="156" t="s">
        <v>1777</v>
      </c>
      <c r="H178" s="157">
        <v>16.89</v>
      </c>
      <c r="I178" s="158"/>
      <c r="J178" s="159">
        <f>ROUND(I178*H178,2)</f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AR178" s="164" t="s">
        <v>189</v>
      </c>
      <c r="AT178" s="164" t="s">
        <v>184</v>
      </c>
      <c r="AU178" s="164" t="s">
        <v>86</v>
      </c>
      <c r="AY178" s="13" t="s">
        <v>182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3" t="s">
        <v>86</v>
      </c>
      <c r="BK178" s="165">
        <f>ROUND(I178*H178,2)</f>
        <v>0</v>
      </c>
      <c r="BL178" s="13" t="s">
        <v>189</v>
      </c>
      <c r="BM178" s="164" t="s">
        <v>2129</v>
      </c>
    </row>
    <row r="179" spans="2:65" s="1" customFormat="1" ht="16.5" customHeight="1">
      <c r="B179" s="152"/>
      <c r="C179" s="153" t="s">
        <v>363</v>
      </c>
      <c r="D179" s="153" t="s">
        <v>184</v>
      </c>
      <c r="E179" s="154" t="s">
        <v>2130</v>
      </c>
      <c r="F179" s="155" t="s">
        <v>2131</v>
      </c>
      <c r="G179" s="156" t="s">
        <v>1777</v>
      </c>
      <c r="H179" s="157">
        <v>16.89</v>
      </c>
      <c r="I179" s="158"/>
      <c r="J179" s="159">
        <f>ROUND(I179*H179,2)</f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AR179" s="164" t="s">
        <v>189</v>
      </c>
      <c r="AT179" s="164" t="s">
        <v>184</v>
      </c>
      <c r="AU179" s="164" t="s">
        <v>86</v>
      </c>
      <c r="AY179" s="13" t="s">
        <v>182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3" t="s">
        <v>86</v>
      </c>
      <c r="BK179" s="165">
        <f>ROUND(I179*H179,2)</f>
        <v>0</v>
      </c>
      <c r="BL179" s="13" t="s">
        <v>189</v>
      </c>
      <c r="BM179" s="164" t="s">
        <v>2132</v>
      </c>
    </row>
    <row r="180" spans="2:65" s="11" customFormat="1" ht="22.95" customHeight="1">
      <c r="B180" s="139"/>
      <c r="D180" s="140" t="s">
        <v>73</v>
      </c>
      <c r="E180" s="150" t="s">
        <v>586</v>
      </c>
      <c r="F180" s="150" t="s">
        <v>2133</v>
      </c>
      <c r="I180" s="142"/>
      <c r="J180" s="151">
        <f>BK180</f>
        <v>0</v>
      </c>
      <c r="L180" s="139"/>
      <c r="M180" s="144"/>
      <c r="N180" s="145"/>
      <c r="O180" s="145"/>
      <c r="P180" s="146">
        <f>P181</f>
        <v>0</v>
      </c>
      <c r="Q180" s="145"/>
      <c r="R180" s="146">
        <f>R181</f>
        <v>0</v>
      </c>
      <c r="S180" s="145"/>
      <c r="T180" s="147">
        <f>T181</f>
        <v>0</v>
      </c>
      <c r="AR180" s="140" t="s">
        <v>81</v>
      </c>
      <c r="AT180" s="148" t="s">
        <v>73</v>
      </c>
      <c r="AU180" s="148" t="s">
        <v>81</v>
      </c>
      <c r="AY180" s="140" t="s">
        <v>182</v>
      </c>
      <c r="BK180" s="149">
        <f>BK181</f>
        <v>0</v>
      </c>
    </row>
    <row r="181" spans="2:65" s="1" customFormat="1" ht="24" customHeight="1">
      <c r="B181" s="152"/>
      <c r="C181" s="153" t="s">
        <v>367</v>
      </c>
      <c r="D181" s="153" t="s">
        <v>184</v>
      </c>
      <c r="E181" s="154" t="s">
        <v>2134</v>
      </c>
      <c r="F181" s="155" t="s">
        <v>2135</v>
      </c>
      <c r="G181" s="156" t="s">
        <v>1777</v>
      </c>
      <c r="H181" s="157">
        <v>61.920999999999999</v>
      </c>
      <c r="I181" s="158"/>
      <c r="J181" s="159">
        <f>ROUND(I181*H181,2)</f>
        <v>0</v>
      </c>
      <c r="K181" s="155" t="s">
        <v>1</v>
      </c>
      <c r="L181" s="28"/>
      <c r="M181" s="160" t="s">
        <v>1</v>
      </c>
      <c r="N181" s="161" t="s">
        <v>40</v>
      </c>
      <c r="O181" s="51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AR181" s="164" t="s">
        <v>189</v>
      </c>
      <c r="AT181" s="164" t="s">
        <v>184</v>
      </c>
      <c r="AU181" s="164" t="s">
        <v>86</v>
      </c>
      <c r="AY181" s="13" t="s">
        <v>182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3" t="s">
        <v>86</v>
      </c>
      <c r="BK181" s="165">
        <f>ROUND(I181*H181,2)</f>
        <v>0</v>
      </c>
      <c r="BL181" s="13" t="s">
        <v>189</v>
      </c>
      <c r="BM181" s="164" t="s">
        <v>2136</v>
      </c>
    </row>
    <row r="182" spans="2:65" s="11" customFormat="1" ht="25.95" customHeight="1">
      <c r="B182" s="139"/>
      <c r="D182" s="140" t="s">
        <v>73</v>
      </c>
      <c r="E182" s="141" t="s">
        <v>667</v>
      </c>
      <c r="F182" s="141" t="s">
        <v>1698</v>
      </c>
      <c r="I182" s="142"/>
      <c r="J182" s="143">
        <f>BK182</f>
        <v>0</v>
      </c>
      <c r="L182" s="139"/>
      <c r="M182" s="144"/>
      <c r="N182" s="145"/>
      <c r="O182" s="145"/>
      <c r="P182" s="146">
        <f>P183</f>
        <v>0</v>
      </c>
      <c r="Q182" s="145"/>
      <c r="R182" s="146">
        <f>R183</f>
        <v>9.151999999999999E-2</v>
      </c>
      <c r="S182" s="145"/>
      <c r="T182" s="147">
        <f>T183</f>
        <v>0</v>
      </c>
      <c r="AR182" s="140" t="s">
        <v>86</v>
      </c>
      <c r="AT182" s="148" t="s">
        <v>73</v>
      </c>
      <c r="AU182" s="148" t="s">
        <v>74</v>
      </c>
      <c r="AY182" s="140" t="s">
        <v>182</v>
      </c>
      <c r="BK182" s="149">
        <f>BK183</f>
        <v>0</v>
      </c>
    </row>
    <row r="183" spans="2:65" s="11" customFormat="1" ht="22.95" customHeight="1">
      <c r="B183" s="139"/>
      <c r="D183" s="140" t="s">
        <v>73</v>
      </c>
      <c r="E183" s="150" t="s">
        <v>1710</v>
      </c>
      <c r="F183" s="150" t="s">
        <v>1711</v>
      </c>
      <c r="I183" s="142"/>
      <c r="J183" s="151">
        <f>BK183</f>
        <v>0</v>
      </c>
      <c r="L183" s="139"/>
      <c r="M183" s="144"/>
      <c r="N183" s="145"/>
      <c r="O183" s="145"/>
      <c r="P183" s="146">
        <f>SUM(P184:P185)</f>
        <v>0</v>
      </c>
      <c r="Q183" s="145"/>
      <c r="R183" s="146">
        <f>SUM(R184:R185)</f>
        <v>9.151999999999999E-2</v>
      </c>
      <c r="S183" s="145"/>
      <c r="T183" s="147">
        <f>SUM(T184:T185)</f>
        <v>0</v>
      </c>
      <c r="AR183" s="140" t="s">
        <v>86</v>
      </c>
      <c r="AT183" s="148" t="s">
        <v>73</v>
      </c>
      <c r="AU183" s="148" t="s">
        <v>81</v>
      </c>
      <c r="AY183" s="140" t="s">
        <v>182</v>
      </c>
      <c r="BK183" s="149">
        <f>SUM(BK184:BK185)</f>
        <v>0</v>
      </c>
    </row>
    <row r="184" spans="2:65" s="1" customFormat="1" ht="24" customHeight="1">
      <c r="B184" s="152"/>
      <c r="C184" s="153" t="s">
        <v>371</v>
      </c>
      <c r="D184" s="153" t="s">
        <v>184</v>
      </c>
      <c r="E184" s="154" t="s">
        <v>2137</v>
      </c>
      <c r="F184" s="155" t="s">
        <v>2138</v>
      </c>
      <c r="G184" s="156" t="s">
        <v>246</v>
      </c>
      <c r="H184" s="157">
        <v>4</v>
      </c>
      <c r="I184" s="158"/>
      <c r="J184" s="159">
        <f>ROUND(I184*H184,2)</f>
        <v>0</v>
      </c>
      <c r="K184" s="155" t="s">
        <v>1</v>
      </c>
      <c r="L184" s="28"/>
      <c r="M184" s="160" t="s">
        <v>1</v>
      </c>
      <c r="N184" s="161" t="s">
        <v>40</v>
      </c>
      <c r="O184" s="51"/>
      <c r="P184" s="162">
        <f>O184*H184</f>
        <v>0</v>
      </c>
      <c r="Q184" s="162">
        <v>2.1219999999999999E-2</v>
      </c>
      <c r="R184" s="162">
        <f>Q184*H184</f>
        <v>8.4879999999999997E-2</v>
      </c>
      <c r="S184" s="162">
        <v>0</v>
      </c>
      <c r="T184" s="163">
        <f>S184*H184</f>
        <v>0</v>
      </c>
      <c r="AR184" s="164" t="s">
        <v>248</v>
      </c>
      <c r="AT184" s="164" t="s">
        <v>184</v>
      </c>
      <c r="AU184" s="164" t="s">
        <v>86</v>
      </c>
      <c r="AY184" s="13" t="s">
        <v>182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3" t="s">
        <v>86</v>
      </c>
      <c r="BK184" s="165">
        <f>ROUND(I184*H184,2)</f>
        <v>0</v>
      </c>
      <c r="BL184" s="13" t="s">
        <v>248</v>
      </c>
      <c r="BM184" s="164" t="s">
        <v>2139</v>
      </c>
    </row>
    <row r="185" spans="2:65" s="1" customFormat="1" ht="24" customHeight="1">
      <c r="B185" s="152"/>
      <c r="C185" s="166" t="s">
        <v>375</v>
      </c>
      <c r="D185" s="166" t="s">
        <v>280</v>
      </c>
      <c r="E185" s="167" t="s">
        <v>1754</v>
      </c>
      <c r="F185" s="168" t="s">
        <v>2140</v>
      </c>
      <c r="G185" s="169" t="s">
        <v>246</v>
      </c>
      <c r="H185" s="170">
        <v>4</v>
      </c>
      <c r="I185" s="171"/>
      <c r="J185" s="172">
        <f>ROUND(I185*H185,2)</f>
        <v>0</v>
      </c>
      <c r="K185" s="168" t="s">
        <v>1</v>
      </c>
      <c r="L185" s="173"/>
      <c r="M185" s="181" t="s">
        <v>1</v>
      </c>
      <c r="N185" s="182" t="s">
        <v>40</v>
      </c>
      <c r="O185" s="178"/>
      <c r="P185" s="179">
        <f>O185*H185</f>
        <v>0</v>
      </c>
      <c r="Q185" s="179">
        <v>1.66E-3</v>
      </c>
      <c r="R185" s="179">
        <f>Q185*H185</f>
        <v>6.6400000000000001E-3</v>
      </c>
      <c r="S185" s="179">
        <v>0</v>
      </c>
      <c r="T185" s="180">
        <f>S185*H185</f>
        <v>0</v>
      </c>
      <c r="AR185" s="164" t="s">
        <v>314</v>
      </c>
      <c r="AT185" s="164" t="s">
        <v>280</v>
      </c>
      <c r="AU185" s="164" t="s">
        <v>86</v>
      </c>
      <c r="AY185" s="13" t="s">
        <v>182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3" t="s">
        <v>86</v>
      </c>
      <c r="BK185" s="165">
        <f>ROUND(I185*H185,2)</f>
        <v>0</v>
      </c>
      <c r="BL185" s="13" t="s">
        <v>248</v>
      </c>
      <c r="BM185" s="164" t="s">
        <v>2141</v>
      </c>
    </row>
    <row r="186" spans="2:65" s="1" customFormat="1" ht="7.05" customHeight="1">
      <c r="B186" s="40"/>
      <c r="C186" s="41"/>
      <c r="D186" s="41"/>
      <c r="E186" s="41"/>
      <c r="F186" s="41"/>
      <c r="G186" s="41"/>
      <c r="H186" s="41"/>
      <c r="I186" s="113"/>
      <c r="J186" s="41"/>
      <c r="K186" s="41"/>
      <c r="L186" s="28"/>
    </row>
  </sheetData>
  <autoFilter ref="C128:K185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1"/>
  <sheetViews>
    <sheetView showGridLines="0" tabSelected="1" topLeftCell="A10" workbookViewId="0">
      <selection activeCell="V199" sqref="V199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109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50" t="s">
        <v>135</v>
      </c>
      <c r="F9" s="253"/>
      <c r="G9" s="253"/>
      <c r="H9" s="253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3" t="s">
        <v>2142</v>
      </c>
      <c r="F11" s="253"/>
      <c r="G11" s="253"/>
      <c r="H11" s="253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110</v>
      </c>
      <c r="I13" s="94" t="s">
        <v>18</v>
      </c>
      <c r="J13" s="21" t="s">
        <v>2143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44322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4" t="str">
        <f>'Rekapitulácia stavby'!E14</f>
        <v>Vyplň údaj</v>
      </c>
      <c r="F20" s="226"/>
      <c r="G20" s="226"/>
      <c r="H20" s="226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0" t="s">
        <v>1</v>
      </c>
      <c r="F29" s="230"/>
      <c r="G29" s="230"/>
      <c r="H29" s="230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ROUND(J129,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ROUND((SUM(BE129:BE180)),  2)</f>
        <v>0</v>
      </c>
      <c r="I35" s="101">
        <v>0.2</v>
      </c>
      <c r="J35" s="100">
        <f>ROUND(((SUM(BE129:BE180))*I35),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ROUND((SUM(BF129:BF180)),  2)</f>
        <v>0</v>
      </c>
      <c r="I36" s="101">
        <v>0.2</v>
      </c>
      <c r="J36" s="100">
        <f>ROUND(((SUM(BF129:BF180))*I36),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ROUND((SUM(BG129:BG180)),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ROUND((SUM(BH129:BH180)),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ROUND((SUM(BI129:BI180)),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50" t="s">
        <v>135</v>
      </c>
      <c r="F87" s="253"/>
      <c r="G87" s="253"/>
      <c r="H87" s="253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3" t="str">
        <f>E11</f>
        <v>03 - SO 03 - VODOVODNA PRIPOJKA</v>
      </c>
      <c r="F89" s="253"/>
      <c r="G89" s="253"/>
      <c r="H89" s="253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44322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J129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145</v>
      </c>
      <c r="E99" s="121"/>
      <c r="F99" s="121"/>
      <c r="G99" s="121"/>
      <c r="H99" s="121"/>
      <c r="I99" s="122"/>
      <c r="J99" s="123">
        <f>J130</f>
        <v>0</v>
      </c>
      <c r="L99" s="119"/>
    </row>
    <row r="100" spans="2:47" s="9" customFormat="1" ht="19.95" customHeight="1">
      <c r="B100" s="124"/>
      <c r="D100" s="125" t="s">
        <v>1666</v>
      </c>
      <c r="E100" s="126"/>
      <c r="F100" s="126"/>
      <c r="G100" s="126"/>
      <c r="H100" s="126"/>
      <c r="I100" s="127"/>
      <c r="J100" s="128">
        <f>J131</f>
        <v>0</v>
      </c>
      <c r="L100" s="124"/>
    </row>
    <row r="101" spans="2:47" s="9" customFormat="1" ht="19.95" customHeight="1">
      <c r="B101" s="124"/>
      <c r="D101" s="125" t="s">
        <v>1667</v>
      </c>
      <c r="E101" s="126"/>
      <c r="F101" s="126"/>
      <c r="G101" s="126"/>
      <c r="H101" s="126"/>
      <c r="I101" s="127"/>
      <c r="J101" s="128">
        <f>J143</f>
        <v>0</v>
      </c>
      <c r="L101" s="124"/>
    </row>
    <row r="102" spans="2:47" s="9" customFormat="1" ht="19.95" customHeight="1">
      <c r="B102" s="124"/>
      <c r="D102" s="125" t="s">
        <v>2001</v>
      </c>
      <c r="E102" s="126"/>
      <c r="F102" s="126"/>
      <c r="G102" s="126"/>
      <c r="H102" s="126"/>
      <c r="I102" s="127"/>
      <c r="J102" s="128">
        <f>J146</f>
        <v>0</v>
      </c>
      <c r="L102" s="124"/>
    </row>
    <row r="103" spans="2:47" s="9" customFormat="1" ht="19.95" customHeight="1">
      <c r="B103" s="124"/>
      <c r="D103" s="125" t="s">
        <v>2003</v>
      </c>
      <c r="E103" s="126"/>
      <c r="F103" s="126"/>
      <c r="G103" s="126"/>
      <c r="H103" s="126"/>
      <c r="I103" s="127"/>
      <c r="J103" s="128">
        <f>J162</f>
        <v>0</v>
      </c>
      <c r="L103" s="124"/>
    </row>
    <row r="104" spans="2:47" s="8" customFormat="1" ht="25.05" customHeight="1">
      <c r="B104" s="119"/>
      <c r="D104" s="120" t="s">
        <v>153</v>
      </c>
      <c r="E104" s="121"/>
      <c r="F104" s="121"/>
      <c r="G104" s="121"/>
      <c r="H104" s="121"/>
      <c r="I104" s="122"/>
      <c r="J104" s="123">
        <f>J164</f>
        <v>0</v>
      </c>
      <c r="L104" s="119"/>
    </row>
    <row r="105" spans="2:47" s="9" customFormat="1" ht="19.95" customHeight="1">
      <c r="B105" s="124"/>
      <c r="D105" s="125" t="s">
        <v>1671</v>
      </c>
      <c r="E105" s="126"/>
      <c r="F105" s="126"/>
      <c r="G105" s="126"/>
      <c r="H105" s="126"/>
      <c r="I105" s="127"/>
      <c r="J105" s="128">
        <f>J165</f>
        <v>0</v>
      </c>
      <c r="L105" s="124"/>
    </row>
    <row r="106" spans="2:47" s="8" customFormat="1" ht="25.05" customHeight="1">
      <c r="B106" s="119"/>
      <c r="D106" s="120" t="s">
        <v>1189</v>
      </c>
      <c r="E106" s="121"/>
      <c r="F106" s="121"/>
      <c r="G106" s="121"/>
      <c r="H106" s="121"/>
      <c r="I106" s="122"/>
      <c r="J106" s="123">
        <f>J175</f>
        <v>0</v>
      </c>
      <c r="L106" s="119"/>
    </row>
    <row r="107" spans="2:47" s="9" customFormat="1" ht="19.95" customHeight="1">
      <c r="B107" s="124"/>
      <c r="D107" s="125" t="s">
        <v>2144</v>
      </c>
      <c r="E107" s="126"/>
      <c r="F107" s="126"/>
      <c r="G107" s="126"/>
      <c r="H107" s="126"/>
      <c r="I107" s="127"/>
      <c r="J107" s="128">
        <f>J176</f>
        <v>0</v>
      </c>
      <c r="L107" s="124"/>
    </row>
    <row r="108" spans="2:47" s="1" customFormat="1" ht="21.75" customHeight="1">
      <c r="B108" s="28"/>
      <c r="I108" s="93"/>
      <c r="L108" s="28"/>
    </row>
    <row r="109" spans="2:47" s="1" customFormat="1" ht="7.05" customHeight="1">
      <c r="B109" s="40"/>
      <c r="C109" s="41"/>
      <c r="D109" s="41"/>
      <c r="E109" s="41"/>
      <c r="F109" s="41"/>
      <c r="G109" s="41"/>
      <c r="H109" s="41"/>
      <c r="I109" s="113"/>
      <c r="J109" s="41"/>
      <c r="K109" s="41"/>
      <c r="L109" s="28"/>
    </row>
    <row r="113" spans="2:20" s="1" customFormat="1" ht="7.05" customHeight="1">
      <c r="B113" s="42"/>
      <c r="C113" s="43"/>
      <c r="D113" s="43"/>
      <c r="E113" s="43"/>
      <c r="F113" s="43"/>
      <c r="G113" s="43"/>
      <c r="H113" s="43"/>
      <c r="I113" s="114"/>
      <c r="J113" s="43"/>
      <c r="K113" s="43"/>
      <c r="L113" s="28"/>
    </row>
    <row r="114" spans="2:20" s="1" customFormat="1" ht="25.05" customHeight="1">
      <c r="B114" s="28"/>
      <c r="C114" s="17" t="s">
        <v>168</v>
      </c>
      <c r="I114" s="93"/>
      <c r="L114" s="28"/>
    </row>
    <row r="115" spans="2:20" s="1" customFormat="1" ht="7.05" customHeight="1">
      <c r="B115" s="28"/>
      <c r="I115" s="93"/>
      <c r="L115" s="28"/>
    </row>
    <row r="116" spans="2:20" s="1" customFormat="1" ht="12" customHeight="1">
      <c r="B116" s="28"/>
      <c r="C116" s="23" t="s">
        <v>15</v>
      </c>
      <c r="I116" s="93"/>
      <c r="L116" s="28"/>
    </row>
    <row r="117" spans="2:20" s="1" customFormat="1" ht="16.5" customHeight="1">
      <c r="B117" s="28"/>
      <c r="E117" s="250" t="str">
        <f>E7</f>
        <v>ZARIADENIE OPATROVATEĽSKEJ SLUŽBY A DENNÝ STACIONÁR V OBJEKTE SÚP. Č. 2845</v>
      </c>
      <c r="F117" s="251"/>
      <c r="G117" s="251"/>
      <c r="H117" s="251"/>
      <c r="I117" s="93"/>
      <c r="L117" s="28"/>
    </row>
    <row r="118" spans="2:20" ht="12" customHeight="1">
      <c r="B118" s="16"/>
      <c r="C118" s="23" t="s">
        <v>134</v>
      </c>
      <c r="L118" s="16"/>
    </row>
    <row r="119" spans="2:20" s="1" customFormat="1" ht="25.5" customHeight="1">
      <c r="B119" s="28"/>
      <c r="E119" s="250" t="s">
        <v>135</v>
      </c>
      <c r="F119" s="253"/>
      <c r="G119" s="253"/>
      <c r="H119" s="253"/>
      <c r="I119" s="93"/>
      <c r="L119" s="28"/>
    </row>
    <row r="120" spans="2:20" s="1" customFormat="1" ht="12" customHeight="1">
      <c r="B120" s="28"/>
      <c r="C120" s="23" t="s">
        <v>136</v>
      </c>
      <c r="I120" s="93"/>
      <c r="L120" s="28"/>
    </row>
    <row r="121" spans="2:20" s="1" customFormat="1" ht="16.5" customHeight="1">
      <c r="B121" s="28"/>
      <c r="E121" s="223" t="str">
        <f>E11</f>
        <v>03 - SO 03 - VODOVODNA PRIPOJKA</v>
      </c>
      <c r="F121" s="253"/>
      <c r="G121" s="253"/>
      <c r="H121" s="253"/>
      <c r="I121" s="93"/>
      <c r="L121" s="28"/>
    </row>
    <row r="122" spans="2:20" s="1" customFormat="1" ht="7.05" customHeight="1">
      <c r="B122" s="28"/>
      <c r="I122" s="93"/>
      <c r="L122" s="28"/>
    </row>
    <row r="123" spans="2:20" s="1" customFormat="1" ht="12" customHeight="1">
      <c r="B123" s="28"/>
      <c r="C123" s="23" t="s">
        <v>19</v>
      </c>
      <c r="F123" s="21" t="str">
        <f>F14</f>
        <v>parc. č. C KN 5066/204, k.ú. Snina</v>
      </c>
      <c r="I123" s="94" t="s">
        <v>21</v>
      </c>
      <c r="J123" s="48">
        <f>IF(J14="","",J14)</f>
        <v>44322</v>
      </c>
      <c r="L123" s="28"/>
    </row>
    <row r="124" spans="2:20" s="1" customFormat="1" ht="7.05" customHeight="1">
      <c r="B124" s="28"/>
      <c r="I124" s="93"/>
      <c r="L124" s="28"/>
    </row>
    <row r="125" spans="2:20" s="1" customFormat="1" ht="15.3" customHeight="1">
      <c r="B125" s="28"/>
      <c r="C125" s="23" t="s">
        <v>22</v>
      </c>
      <c r="F125" s="21" t="str">
        <f>E17</f>
        <v>Mesto Snina</v>
      </c>
      <c r="I125" s="94" t="s">
        <v>28</v>
      </c>
      <c r="J125" s="26" t="str">
        <f>E23</f>
        <v>Ing. Róbert Šmajda</v>
      </c>
      <c r="L125" s="28"/>
    </row>
    <row r="126" spans="2:20" s="1" customFormat="1" ht="15.3" customHeight="1">
      <c r="B126" s="28"/>
      <c r="C126" s="23" t="s">
        <v>26</v>
      </c>
      <c r="F126" s="21" t="str">
        <f>IF(E20="","",E20)</f>
        <v>Vyplň údaj</v>
      </c>
      <c r="I126" s="94" t="s">
        <v>31</v>
      </c>
      <c r="J126" s="26" t="str">
        <f>E26</f>
        <v>Martin Kofira - KM</v>
      </c>
      <c r="L126" s="28"/>
    </row>
    <row r="127" spans="2:20" s="1" customFormat="1" ht="10.35" customHeight="1">
      <c r="B127" s="28"/>
      <c r="I127" s="93"/>
      <c r="L127" s="28"/>
    </row>
    <row r="128" spans="2:20" s="10" customFormat="1" ht="29.25" customHeight="1">
      <c r="B128" s="129"/>
      <c r="C128" s="130" t="s">
        <v>169</v>
      </c>
      <c r="D128" s="131" t="s">
        <v>59</v>
      </c>
      <c r="E128" s="131" t="s">
        <v>55</v>
      </c>
      <c r="F128" s="131" t="s">
        <v>56</v>
      </c>
      <c r="G128" s="131" t="s">
        <v>170</v>
      </c>
      <c r="H128" s="131" t="s">
        <v>171</v>
      </c>
      <c r="I128" s="132" t="s">
        <v>172</v>
      </c>
      <c r="J128" s="133" t="s">
        <v>142</v>
      </c>
      <c r="K128" s="134" t="s">
        <v>173</v>
      </c>
      <c r="L128" s="129"/>
      <c r="M128" s="55" t="s">
        <v>1</v>
      </c>
      <c r="N128" s="56" t="s">
        <v>38</v>
      </c>
      <c r="O128" s="56" t="s">
        <v>174</v>
      </c>
      <c r="P128" s="56" t="s">
        <v>175</v>
      </c>
      <c r="Q128" s="56" t="s">
        <v>176</v>
      </c>
      <c r="R128" s="56" t="s">
        <v>177</v>
      </c>
      <c r="S128" s="56" t="s">
        <v>178</v>
      </c>
      <c r="T128" s="57" t="s">
        <v>179</v>
      </c>
    </row>
    <row r="129" spans="2:65" s="1" customFormat="1" ht="22.95" customHeight="1">
      <c r="B129" s="28"/>
      <c r="C129" s="60" t="s">
        <v>143</v>
      </c>
      <c r="I129" s="93"/>
      <c r="J129" s="135">
        <f>BK129</f>
        <v>0</v>
      </c>
      <c r="L129" s="28"/>
      <c r="M129" s="58"/>
      <c r="N129" s="49"/>
      <c r="O129" s="49"/>
      <c r="P129" s="136">
        <f>P130+P164+P175</f>
        <v>0</v>
      </c>
      <c r="Q129" s="49"/>
      <c r="R129" s="136">
        <f>R130+R164+R175</f>
        <v>25.815609921</v>
      </c>
      <c r="S129" s="49"/>
      <c r="T129" s="137">
        <f>T130+T164+T175</f>
        <v>0</v>
      </c>
      <c r="AT129" s="13" t="s">
        <v>73</v>
      </c>
      <c r="AU129" s="13" t="s">
        <v>144</v>
      </c>
      <c r="BK129" s="138">
        <f>BK130+BK164+BK175</f>
        <v>0</v>
      </c>
    </row>
    <row r="130" spans="2:65" s="11" customFormat="1" ht="25.95" customHeight="1">
      <c r="B130" s="139"/>
      <c r="D130" s="140" t="s">
        <v>73</v>
      </c>
      <c r="E130" s="141" t="s">
        <v>180</v>
      </c>
      <c r="F130" s="141" t="s">
        <v>181</v>
      </c>
      <c r="I130" s="142"/>
      <c r="J130" s="143">
        <f>BK130</f>
        <v>0</v>
      </c>
      <c r="L130" s="139"/>
      <c r="M130" s="144"/>
      <c r="N130" s="145"/>
      <c r="O130" s="145"/>
      <c r="P130" s="146">
        <f>P131+P143+P146+P162</f>
        <v>0</v>
      </c>
      <c r="Q130" s="145"/>
      <c r="R130" s="146">
        <f>R131+R143+R146+R162</f>
        <v>25.526880921</v>
      </c>
      <c r="S130" s="145"/>
      <c r="T130" s="147">
        <f>T131+T143+T146+T162</f>
        <v>0</v>
      </c>
      <c r="AR130" s="140" t="s">
        <v>81</v>
      </c>
      <c r="AT130" s="148" t="s">
        <v>73</v>
      </c>
      <c r="AU130" s="148" t="s">
        <v>74</v>
      </c>
      <c r="AY130" s="140" t="s">
        <v>182</v>
      </c>
      <c r="BK130" s="149">
        <f>BK131+BK143+BK146+BK162</f>
        <v>0</v>
      </c>
    </row>
    <row r="131" spans="2:65" s="11" customFormat="1" ht="22.95" customHeight="1">
      <c r="B131" s="139"/>
      <c r="D131" s="140" t="s">
        <v>73</v>
      </c>
      <c r="E131" s="150" t="s">
        <v>81</v>
      </c>
      <c r="F131" s="150" t="s">
        <v>1674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SUM(P132:P142)</f>
        <v>0</v>
      </c>
      <c r="Q131" s="145"/>
      <c r="R131" s="146">
        <f>SUM(R132:R142)</f>
        <v>0.18391093000000003</v>
      </c>
      <c r="S131" s="145"/>
      <c r="T131" s="147">
        <f>SUM(T132:T142)</f>
        <v>0</v>
      </c>
      <c r="AR131" s="140" t="s">
        <v>81</v>
      </c>
      <c r="AT131" s="148" t="s">
        <v>73</v>
      </c>
      <c r="AU131" s="148" t="s">
        <v>81</v>
      </c>
      <c r="AY131" s="140" t="s">
        <v>182</v>
      </c>
      <c r="BK131" s="149">
        <f>SUM(BK132:BK142)</f>
        <v>0</v>
      </c>
    </row>
    <row r="132" spans="2:65" s="1" customFormat="1" ht="16.5" customHeight="1">
      <c r="B132" s="152"/>
      <c r="C132" s="153" t="s">
        <v>81</v>
      </c>
      <c r="D132" s="153" t="s">
        <v>184</v>
      </c>
      <c r="E132" s="154" t="s">
        <v>2145</v>
      </c>
      <c r="F132" s="155" t="s">
        <v>2146</v>
      </c>
      <c r="G132" s="156" t="s">
        <v>187</v>
      </c>
      <c r="H132" s="157">
        <v>17</v>
      </c>
      <c r="I132" s="158"/>
      <c r="J132" s="159">
        <f t="shared" ref="J132:J142" si="0">ROUND(I132*H132,2)</f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ref="P132:P142" si="1">O132*H132</f>
        <v>0</v>
      </c>
      <c r="Q132" s="162">
        <v>0</v>
      </c>
      <c r="R132" s="162">
        <f t="shared" ref="R132:R142" si="2">Q132*H132</f>
        <v>0</v>
      </c>
      <c r="S132" s="162">
        <v>0</v>
      </c>
      <c r="T132" s="163">
        <f t="shared" ref="T132:T142" si="3">S132*H132</f>
        <v>0</v>
      </c>
      <c r="AR132" s="164" t="s">
        <v>189</v>
      </c>
      <c r="AT132" s="164" t="s">
        <v>184</v>
      </c>
      <c r="AU132" s="164" t="s">
        <v>86</v>
      </c>
      <c r="AY132" s="13" t="s">
        <v>182</v>
      </c>
      <c r="BE132" s="165">
        <f t="shared" ref="BE132:BE142" si="4">IF(N132="základná",J132,0)</f>
        <v>0</v>
      </c>
      <c r="BF132" s="165">
        <f t="shared" ref="BF132:BF142" si="5">IF(N132="znížená",J132,0)</f>
        <v>0</v>
      </c>
      <c r="BG132" s="165">
        <f t="shared" ref="BG132:BG142" si="6">IF(N132="zákl. prenesená",J132,0)</f>
        <v>0</v>
      </c>
      <c r="BH132" s="165">
        <f t="shared" ref="BH132:BH142" si="7">IF(N132="zníž. prenesená",J132,0)</f>
        <v>0</v>
      </c>
      <c r="BI132" s="165">
        <f t="shared" ref="BI132:BI142" si="8">IF(N132="nulová",J132,0)</f>
        <v>0</v>
      </c>
      <c r="BJ132" s="13" t="s">
        <v>86</v>
      </c>
      <c r="BK132" s="165">
        <f t="shared" ref="BK132:BK142" si="9">ROUND(I132*H132,2)</f>
        <v>0</v>
      </c>
      <c r="BL132" s="13" t="s">
        <v>189</v>
      </c>
      <c r="BM132" s="164" t="s">
        <v>2147</v>
      </c>
    </row>
    <row r="133" spans="2:65" s="1" customFormat="1" ht="16.5" customHeight="1">
      <c r="B133" s="152"/>
      <c r="C133" s="153" t="s">
        <v>86</v>
      </c>
      <c r="D133" s="153" t="s">
        <v>184</v>
      </c>
      <c r="E133" s="154" t="s">
        <v>2148</v>
      </c>
      <c r="F133" s="155" t="s">
        <v>2149</v>
      </c>
      <c r="G133" s="156" t="s">
        <v>1677</v>
      </c>
      <c r="H133" s="157">
        <v>17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189</v>
      </c>
      <c r="AT133" s="164" t="s">
        <v>184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189</v>
      </c>
      <c r="BM133" s="164" t="s">
        <v>2150</v>
      </c>
    </row>
    <row r="134" spans="2:65" s="1" customFormat="1" ht="16.5" customHeight="1">
      <c r="B134" s="152"/>
      <c r="C134" s="153" t="s">
        <v>91</v>
      </c>
      <c r="D134" s="153" t="s">
        <v>184</v>
      </c>
      <c r="E134" s="154" t="s">
        <v>1675</v>
      </c>
      <c r="F134" s="155" t="s">
        <v>2151</v>
      </c>
      <c r="G134" s="156" t="s">
        <v>187</v>
      </c>
      <c r="H134" s="157">
        <v>34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189</v>
      </c>
      <c r="AT134" s="164" t="s">
        <v>184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189</v>
      </c>
      <c r="BM134" s="164" t="s">
        <v>2152</v>
      </c>
    </row>
    <row r="135" spans="2:65" s="1" customFormat="1" ht="16.5" customHeight="1">
      <c r="B135" s="152"/>
      <c r="C135" s="153" t="s">
        <v>189</v>
      </c>
      <c r="D135" s="153" t="s">
        <v>184</v>
      </c>
      <c r="E135" s="154" t="s">
        <v>1679</v>
      </c>
      <c r="F135" s="155" t="s">
        <v>1680</v>
      </c>
      <c r="G135" s="156" t="s">
        <v>187</v>
      </c>
      <c r="H135" s="157">
        <v>34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189</v>
      </c>
      <c r="BM135" s="164" t="s">
        <v>2153</v>
      </c>
    </row>
    <row r="136" spans="2:65" s="1" customFormat="1" ht="24" customHeight="1">
      <c r="B136" s="152"/>
      <c r="C136" s="153" t="s">
        <v>201</v>
      </c>
      <c r="D136" s="153" t="s">
        <v>184</v>
      </c>
      <c r="E136" s="154" t="s">
        <v>2154</v>
      </c>
      <c r="F136" s="155" t="s">
        <v>2155</v>
      </c>
      <c r="G136" s="156" t="s">
        <v>312</v>
      </c>
      <c r="H136" s="157">
        <v>7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1.4730790000000001E-2</v>
      </c>
      <c r="R136" s="162">
        <f t="shared" si="2"/>
        <v>0.10311553000000001</v>
      </c>
      <c r="S136" s="162">
        <v>0</v>
      </c>
      <c r="T136" s="163">
        <f t="shared" si="3"/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189</v>
      </c>
      <c r="BM136" s="164" t="s">
        <v>2156</v>
      </c>
    </row>
    <row r="137" spans="2:65" s="1" customFormat="1" ht="24" customHeight="1">
      <c r="B137" s="152"/>
      <c r="C137" s="153" t="s">
        <v>206</v>
      </c>
      <c r="D137" s="153" t="s">
        <v>184</v>
      </c>
      <c r="E137" s="154" t="s">
        <v>2017</v>
      </c>
      <c r="F137" s="155" t="s">
        <v>2018</v>
      </c>
      <c r="G137" s="156" t="s">
        <v>217</v>
      </c>
      <c r="H137" s="157">
        <v>84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9.6184999999999999E-4</v>
      </c>
      <c r="R137" s="162">
        <f t="shared" si="2"/>
        <v>8.0795400000000003E-2</v>
      </c>
      <c r="S137" s="162">
        <v>0</v>
      </c>
      <c r="T137" s="163">
        <f t="shared" si="3"/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189</v>
      </c>
      <c r="BM137" s="164" t="s">
        <v>2157</v>
      </c>
    </row>
    <row r="138" spans="2:65" s="1" customFormat="1" ht="24" customHeight="1">
      <c r="B138" s="152"/>
      <c r="C138" s="153" t="s">
        <v>210</v>
      </c>
      <c r="D138" s="153" t="s">
        <v>184</v>
      </c>
      <c r="E138" s="154" t="s">
        <v>2020</v>
      </c>
      <c r="F138" s="155" t="s">
        <v>2021</v>
      </c>
      <c r="G138" s="156" t="s">
        <v>217</v>
      </c>
      <c r="H138" s="157">
        <v>84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189</v>
      </c>
      <c r="BM138" s="164" t="s">
        <v>2158</v>
      </c>
    </row>
    <row r="139" spans="2:65" s="1" customFormat="1" ht="16.5" customHeight="1">
      <c r="B139" s="152"/>
      <c r="C139" s="153" t="s">
        <v>214</v>
      </c>
      <c r="D139" s="153" t="s">
        <v>184</v>
      </c>
      <c r="E139" s="154" t="s">
        <v>2159</v>
      </c>
      <c r="F139" s="155" t="s">
        <v>2160</v>
      </c>
      <c r="G139" s="156" t="s">
        <v>1677</v>
      </c>
      <c r="H139" s="157">
        <v>20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2161</v>
      </c>
    </row>
    <row r="140" spans="2:65" s="1" customFormat="1" ht="16.5" customHeight="1">
      <c r="B140" s="152"/>
      <c r="C140" s="153" t="s">
        <v>219</v>
      </c>
      <c r="D140" s="153" t="s">
        <v>184</v>
      </c>
      <c r="E140" s="154" t="s">
        <v>1685</v>
      </c>
      <c r="F140" s="155" t="s">
        <v>1686</v>
      </c>
      <c r="G140" s="156" t="s">
        <v>1677</v>
      </c>
      <c r="H140" s="157">
        <v>20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2162</v>
      </c>
    </row>
    <row r="141" spans="2:65" s="1" customFormat="1" ht="24" customHeight="1">
      <c r="B141" s="152"/>
      <c r="C141" s="153" t="s">
        <v>223</v>
      </c>
      <c r="D141" s="153" t="s">
        <v>184</v>
      </c>
      <c r="E141" s="154" t="s">
        <v>1688</v>
      </c>
      <c r="F141" s="155" t="s">
        <v>1689</v>
      </c>
      <c r="G141" s="156" t="s">
        <v>1677</v>
      </c>
      <c r="H141" s="157">
        <v>31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2163</v>
      </c>
    </row>
    <row r="142" spans="2:65" s="1" customFormat="1" ht="24" customHeight="1">
      <c r="B142" s="152"/>
      <c r="C142" s="153" t="s">
        <v>227</v>
      </c>
      <c r="D142" s="153" t="s">
        <v>184</v>
      </c>
      <c r="E142" s="154" t="s">
        <v>1691</v>
      </c>
      <c r="F142" s="155" t="s">
        <v>1692</v>
      </c>
      <c r="G142" s="156" t="s">
        <v>187</v>
      </c>
      <c r="H142" s="157">
        <v>9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2164</v>
      </c>
    </row>
    <row r="143" spans="2:65" s="11" customFormat="1" ht="22.95" customHeight="1">
      <c r="B143" s="139"/>
      <c r="D143" s="140" t="s">
        <v>73</v>
      </c>
      <c r="E143" s="150" t="s">
        <v>189</v>
      </c>
      <c r="F143" s="150" t="s">
        <v>1694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SUM(P144:P145)</f>
        <v>0</v>
      </c>
      <c r="Q143" s="145"/>
      <c r="R143" s="146">
        <f>SUM(R144:R145)</f>
        <v>8.1553625000000007</v>
      </c>
      <c r="S143" s="145"/>
      <c r="T143" s="147">
        <f>SUM(T144:T145)</f>
        <v>0</v>
      </c>
      <c r="AR143" s="140" t="s">
        <v>81</v>
      </c>
      <c r="AT143" s="148" t="s">
        <v>73</v>
      </c>
      <c r="AU143" s="148" t="s">
        <v>81</v>
      </c>
      <c r="AY143" s="140" t="s">
        <v>182</v>
      </c>
      <c r="BK143" s="149">
        <f>SUM(BK144:BK145)</f>
        <v>0</v>
      </c>
    </row>
    <row r="144" spans="2:65" s="1" customFormat="1" ht="24" customHeight="1">
      <c r="B144" s="152"/>
      <c r="C144" s="153" t="s">
        <v>231</v>
      </c>
      <c r="D144" s="153" t="s">
        <v>184</v>
      </c>
      <c r="E144" s="154" t="s">
        <v>1695</v>
      </c>
      <c r="F144" s="155" t="s">
        <v>1696</v>
      </c>
      <c r="G144" s="156" t="s">
        <v>1677</v>
      </c>
      <c r="H144" s="157">
        <v>4</v>
      </c>
      <c r="I144" s="158"/>
      <c r="J144" s="159">
        <f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>O144*H144</f>
        <v>0</v>
      </c>
      <c r="Q144" s="162">
        <v>1.8907700000000001</v>
      </c>
      <c r="R144" s="162">
        <f>Q144*H144</f>
        <v>7.5630800000000002</v>
      </c>
      <c r="S144" s="162">
        <v>0</v>
      </c>
      <c r="T144" s="163">
        <f>S144*H144</f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3" t="s">
        <v>86</v>
      </c>
      <c r="BK144" s="165">
        <f>ROUND(I144*H144,2)</f>
        <v>0</v>
      </c>
      <c r="BL144" s="13" t="s">
        <v>189</v>
      </c>
      <c r="BM144" s="164" t="s">
        <v>2165</v>
      </c>
    </row>
    <row r="145" spans="2:65" s="1" customFormat="1" ht="16.5" customHeight="1">
      <c r="B145" s="152"/>
      <c r="C145" s="153" t="s">
        <v>235</v>
      </c>
      <c r="D145" s="153" t="s">
        <v>184</v>
      </c>
      <c r="E145" s="154" t="s">
        <v>2166</v>
      </c>
      <c r="F145" s="155" t="s">
        <v>2167</v>
      </c>
      <c r="G145" s="156" t="s">
        <v>1677</v>
      </c>
      <c r="H145" s="157">
        <v>0.25</v>
      </c>
      <c r="I145" s="158"/>
      <c r="J145" s="159">
        <f>ROUND(I145*H145,2)</f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>O145*H145</f>
        <v>0</v>
      </c>
      <c r="Q145" s="162">
        <v>2.3691300000000002</v>
      </c>
      <c r="R145" s="162">
        <f>Q145*H145</f>
        <v>0.59228250000000005</v>
      </c>
      <c r="S145" s="162">
        <v>0</v>
      </c>
      <c r="T145" s="163">
        <f>S145*H145</f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189</v>
      </c>
      <c r="BM145" s="164" t="s">
        <v>2168</v>
      </c>
    </row>
    <row r="146" spans="2:65" s="11" customFormat="1" ht="22.95" customHeight="1">
      <c r="B146" s="139"/>
      <c r="D146" s="140" t="s">
        <v>73</v>
      </c>
      <c r="E146" s="150" t="s">
        <v>214</v>
      </c>
      <c r="F146" s="150" t="s">
        <v>2047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SUM(P147:P161)</f>
        <v>0</v>
      </c>
      <c r="Q146" s="145"/>
      <c r="R146" s="146">
        <f>SUM(R147:R161)</f>
        <v>17.187607491000001</v>
      </c>
      <c r="S146" s="145"/>
      <c r="T146" s="147">
        <f>SUM(T147:T161)</f>
        <v>0</v>
      </c>
      <c r="AR146" s="140" t="s">
        <v>81</v>
      </c>
      <c r="AT146" s="148" t="s">
        <v>73</v>
      </c>
      <c r="AU146" s="148" t="s">
        <v>81</v>
      </c>
      <c r="AY146" s="140" t="s">
        <v>182</v>
      </c>
      <c r="BK146" s="149">
        <f>SUM(BK147:BK161)</f>
        <v>0</v>
      </c>
    </row>
    <row r="147" spans="2:65" s="1" customFormat="1" ht="24" customHeight="1">
      <c r="B147" s="152"/>
      <c r="C147" s="153" t="s">
        <v>239</v>
      </c>
      <c r="D147" s="153" t="s">
        <v>184</v>
      </c>
      <c r="E147" s="154" t="s">
        <v>2169</v>
      </c>
      <c r="F147" s="155" t="s">
        <v>2170</v>
      </c>
      <c r="G147" s="156" t="s">
        <v>312</v>
      </c>
      <c r="H147" s="157">
        <v>28</v>
      </c>
      <c r="I147" s="158"/>
      <c r="J147" s="159">
        <f t="shared" ref="J147:J161" si="10"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ref="P147:P161" si="11">O147*H147</f>
        <v>0</v>
      </c>
      <c r="Q147" s="162">
        <v>0</v>
      </c>
      <c r="R147" s="162">
        <f t="shared" ref="R147:R161" si="12">Q147*H147</f>
        <v>0</v>
      </c>
      <c r="S147" s="162">
        <v>0</v>
      </c>
      <c r="T147" s="163">
        <f t="shared" ref="T147:T161" si="13">S147*H147</f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 t="shared" ref="BE147:BE161" si="14">IF(N147="základná",J147,0)</f>
        <v>0</v>
      </c>
      <c r="BF147" s="165">
        <f t="shared" ref="BF147:BF161" si="15">IF(N147="znížená",J147,0)</f>
        <v>0</v>
      </c>
      <c r="BG147" s="165">
        <f t="shared" ref="BG147:BG161" si="16">IF(N147="zákl. prenesená",J147,0)</f>
        <v>0</v>
      </c>
      <c r="BH147" s="165">
        <f t="shared" ref="BH147:BH161" si="17">IF(N147="zníž. prenesená",J147,0)</f>
        <v>0</v>
      </c>
      <c r="BI147" s="165">
        <f t="shared" ref="BI147:BI161" si="18">IF(N147="nulová",J147,0)</f>
        <v>0</v>
      </c>
      <c r="BJ147" s="13" t="s">
        <v>86</v>
      </c>
      <c r="BK147" s="165">
        <f t="shared" ref="BK147:BK161" si="19">ROUND(I147*H147,2)</f>
        <v>0</v>
      </c>
      <c r="BL147" s="13" t="s">
        <v>189</v>
      </c>
      <c r="BM147" s="164" t="s">
        <v>2171</v>
      </c>
    </row>
    <row r="148" spans="2:65" s="1" customFormat="1" ht="24" customHeight="1">
      <c r="B148" s="152"/>
      <c r="C148" s="166" t="s">
        <v>243</v>
      </c>
      <c r="D148" s="166" t="s">
        <v>280</v>
      </c>
      <c r="E148" s="167" t="s">
        <v>2172</v>
      </c>
      <c r="F148" s="168" t="s">
        <v>2173</v>
      </c>
      <c r="G148" s="169" t="s">
        <v>312</v>
      </c>
      <c r="H148" s="170">
        <v>28</v>
      </c>
      <c r="I148" s="171"/>
      <c r="J148" s="172">
        <f t="shared" si="1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1"/>
        <v>0</v>
      </c>
      <c r="Q148" s="162">
        <v>6.7000000000000002E-4</v>
      </c>
      <c r="R148" s="162">
        <f t="shared" si="12"/>
        <v>1.8759999999999999E-2</v>
      </c>
      <c r="S148" s="162">
        <v>0</v>
      </c>
      <c r="T148" s="163">
        <f t="shared" si="13"/>
        <v>0</v>
      </c>
      <c r="AR148" s="164" t="s">
        <v>214</v>
      </c>
      <c r="AT148" s="164" t="s">
        <v>280</v>
      </c>
      <c r="AU148" s="164" t="s">
        <v>86</v>
      </c>
      <c r="AY148" s="13" t="s">
        <v>182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3" t="s">
        <v>86</v>
      </c>
      <c r="BK148" s="165">
        <f t="shared" si="19"/>
        <v>0</v>
      </c>
      <c r="BL148" s="13" t="s">
        <v>189</v>
      </c>
      <c r="BM148" s="164" t="s">
        <v>2174</v>
      </c>
    </row>
    <row r="149" spans="2:65" s="1" customFormat="1" ht="24" customHeight="1">
      <c r="B149" s="152"/>
      <c r="C149" s="166" t="s">
        <v>248</v>
      </c>
      <c r="D149" s="166" t="s">
        <v>280</v>
      </c>
      <c r="E149" s="167" t="s">
        <v>2175</v>
      </c>
      <c r="F149" s="168" t="s">
        <v>2176</v>
      </c>
      <c r="G149" s="169" t="s">
        <v>246</v>
      </c>
      <c r="H149" s="170">
        <v>1</v>
      </c>
      <c r="I149" s="171"/>
      <c r="J149" s="172">
        <f t="shared" si="1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1"/>
        <v>0</v>
      </c>
      <c r="Q149" s="162">
        <v>1.6000000000000001E-4</v>
      </c>
      <c r="R149" s="162">
        <f t="shared" si="12"/>
        <v>1.6000000000000001E-4</v>
      </c>
      <c r="S149" s="162">
        <v>0</v>
      </c>
      <c r="T149" s="163">
        <f t="shared" si="13"/>
        <v>0</v>
      </c>
      <c r="AR149" s="164" t="s">
        <v>214</v>
      </c>
      <c r="AT149" s="164" t="s">
        <v>280</v>
      </c>
      <c r="AU149" s="164" t="s">
        <v>86</v>
      </c>
      <c r="AY149" s="13" t="s">
        <v>182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3" t="s">
        <v>86</v>
      </c>
      <c r="BK149" s="165">
        <f t="shared" si="19"/>
        <v>0</v>
      </c>
      <c r="BL149" s="13" t="s">
        <v>189</v>
      </c>
      <c r="BM149" s="164" t="s">
        <v>2177</v>
      </c>
    </row>
    <row r="150" spans="2:65" s="1" customFormat="1" ht="16.5" customHeight="1">
      <c r="B150" s="152"/>
      <c r="C150" s="166" t="s">
        <v>252</v>
      </c>
      <c r="D150" s="166" t="s">
        <v>280</v>
      </c>
      <c r="E150" s="167" t="s">
        <v>2178</v>
      </c>
      <c r="F150" s="168" t="s">
        <v>2179</v>
      </c>
      <c r="G150" s="169" t="s">
        <v>312</v>
      </c>
      <c r="H150" s="170">
        <v>28</v>
      </c>
      <c r="I150" s="171"/>
      <c r="J150" s="172">
        <f t="shared" si="1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AR150" s="164" t="s">
        <v>214</v>
      </c>
      <c r="AT150" s="164" t="s">
        <v>280</v>
      </c>
      <c r="AU150" s="164" t="s">
        <v>86</v>
      </c>
      <c r="AY150" s="13" t="s">
        <v>182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189</v>
      </c>
      <c r="BM150" s="164" t="s">
        <v>2180</v>
      </c>
    </row>
    <row r="151" spans="2:65" s="1" customFormat="1" ht="24" customHeight="1">
      <c r="B151" s="152"/>
      <c r="C151" s="153" t="s">
        <v>256</v>
      </c>
      <c r="D151" s="153" t="s">
        <v>184</v>
      </c>
      <c r="E151" s="154" t="s">
        <v>2181</v>
      </c>
      <c r="F151" s="155" t="s">
        <v>2182</v>
      </c>
      <c r="G151" s="156" t="s">
        <v>246</v>
      </c>
      <c r="H151" s="157">
        <v>1</v>
      </c>
      <c r="I151" s="158"/>
      <c r="J151" s="159">
        <f t="shared" si="10"/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si="11"/>
        <v>0</v>
      </c>
      <c r="Q151" s="162">
        <v>7.2000000000000005E-4</v>
      </c>
      <c r="R151" s="162">
        <f t="shared" si="12"/>
        <v>7.2000000000000005E-4</v>
      </c>
      <c r="S151" s="162">
        <v>0</v>
      </c>
      <c r="T151" s="163">
        <f t="shared" si="13"/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189</v>
      </c>
      <c r="BM151" s="164" t="s">
        <v>2183</v>
      </c>
    </row>
    <row r="152" spans="2:65" s="1" customFormat="1" ht="24" customHeight="1">
      <c r="B152" s="152"/>
      <c r="C152" s="166" t="s">
        <v>260</v>
      </c>
      <c r="D152" s="166" t="s">
        <v>280</v>
      </c>
      <c r="E152" s="167" t="s">
        <v>2184</v>
      </c>
      <c r="F152" s="168" t="s">
        <v>2185</v>
      </c>
      <c r="G152" s="169" t="s">
        <v>246</v>
      </c>
      <c r="H152" s="170">
        <v>1</v>
      </c>
      <c r="I152" s="171"/>
      <c r="J152" s="172">
        <f t="shared" si="1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1"/>
        <v>0</v>
      </c>
      <c r="Q152" s="162">
        <v>8.4000000000000003E-4</v>
      </c>
      <c r="R152" s="162">
        <f t="shared" si="12"/>
        <v>8.4000000000000003E-4</v>
      </c>
      <c r="S152" s="162">
        <v>0</v>
      </c>
      <c r="T152" s="163">
        <f t="shared" si="13"/>
        <v>0</v>
      </c>
      <c r="AR152" s="164" t="s">
        <v>214</v>
      </c>
      <c r="AT152" s="164" t="s">
        <v>280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189</v>
      </c>
      <c r="BM152" s="164" t="s">
        <v>2186</v>
      </c>
    </row>
    <row r="153" spans="2:65" s="1" customFormat="1" ht="16.5" customHeight="1">
      <c r="B153" s="152"/>
      <c r="C153" s="166" t="s">
        <v>7</v>
      </c>
      <c r="D153" s="166" t="s">
        <v>280</v>
      </c>
      <c r="E153" s="167" t="s">
        <v>2187</v>
      </c>
      <c r="F153" s="168" t="s">
        <v>2188</v>
      </c>
      <c r="G153" s="169" t="s">
        <v>2189</v>
      </c>
      <c r="H153" s="170">
        <v>1</v>
      </c>
      <c r="I153" s="171"/>
      <c r="J153" s="172">
        <f t="shared" si="1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1"/>
        <v>0</v>
      </c>
      <c r="Q153" s="162">
        <v>8.0000000000000002E-3</v>
      </c>
      <c r="R153" s="162">
        <f t="shared" si="12"/>
        <v>8.0000000000000002E-3</v>
      </c>
      <c r="S153" s="162">
        <v>0</v>
      </c>
      <c r="T153" s="163">
        <f t="shared" si="13"/>
        <v>0</v>
      </c>
      <c r="AR153" s="164" t="s">
        <v>214</v>
      </c>
      <c r="AT153" s="164" t="s">
        <v>280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189</v>
      </c>
      <c r="BM153" s="164" t="s">
        <v>2190</v>
      </c>
    </row>
    <row r="154" spans="2:65" s="1" customFormat="1" ht="24" customHeight="1">
      <c r="B154" s="152"/>
      <c r="C154" s="153" t="s">
        <v>267</v>
      </c>
      <c r="D154" s="153" t="s">
        <v>184</v>
      </c>
      <c r="E154" s="154" t="s">
        <v>2191</v>
      </c>
      <c r="F154" s="155" t="s">
        <v>2192</v>
      </c>
      <c r="G154" s="156" t="s">
        <v>246</v>
      </c>
      <c r="H154" s="157">
        <v>1</v>
      </c>
      <c r="I154" s="158"/>
      <c r="J154" s="159">
        <f t="shared" si="1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0</v>
      </c>
      <c r="R154" s="162">
        <f t="shared" si="12"/>
        <v>0</v>
      </c>
      <c r="S154" s="162">
        <v>0</v>
      </c>
      <c r="T154" s="163">
        <f t="shared" si="13"/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189</v>
      </c>
      <c r="BM154" s="164" t="s">
        <v>2193</v>
      </c>
    </row>
    <row r="155" spans="2:65" s="1" customFormat="1" ht="16.5" customHeight="1">
      <c r="B155" s="152"/>
      <c r="C155" s="166" t="s">
        <v>271</v>
      </c>
      <c r="D155" s="166" t="s">
        <v>280</v>
      </c>
      <c r="E155" s="167" t="s">
        <v>2194</v>
      </c>
      <c r="F155" s="168" t="s">
        <v>2195</v>
      </c>
      <c r="G155" s="169" t="s">
        <v>246</v>
      </c>
      <c r="H155" s="170">
        <v>1</v>
      </c>
      <c r="I155" s="171"/>
      <c r="J155" s="172">
        <f t="shared" si="10"/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si="11"/>
        <v>0</v>
      </c>
      <c r="Q155" s="162">
        <v>3.5000000000000001E-3</v>
      </c>
      <c r="R155" s="162">
        <f t="shared" si="12"/>
        <v>3.5000000000000001E-3</v>
      </c>
      <c r="S155" s="162">
        <v>0</v>
      </c>
      <c r="T155" s="163">
        <f t="shared" si="13"/>
        <v>0</v>
      </c>
      <c r="AR155" s="164" t="s">
        <v>214</v>
      </c>
      <c r="AT155" s="164" t="s">
        <v>280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189</v>
      </c>
      <c r="BM155" s="164" t="s">
        <v>2196</v>
      </c>
    </row>
    <row r="156" spans="2:65" s="1" customFormat="1" ht="16.5" customHeight="1">
      <c r="B156" s="152"/>
      <c r="C156" s="153" t="s">
        <v>275</v>
      </c>
      <c r="D156" s="153" t="s">
        <v>184</v>
      </c>
      <c r="E156" s="154" t="s">
        <v>2197</v>
      </c>
      <c r="F156" s="155" t="s">
        <v>2198</v>
      </c>
      <c r="G156" s="156" t="s">
        <v>1209</v>
      </c>
      <c r="H156" s="157">
        <v>1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0.11821</v>
      </c>
      <c r="R156" s="162">
        <f t="shared" si="12"/>
        <v>0.11821</v>
      </c>
      <c r="S156" s="162">
        <v>0</v>
      </c>
      <c r="T156" s="163">
        <f t="shared" si="13"/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189</v>
      </c>
      <c r="BM156" s="164" t="s">
        <v>2199</v>
      </c>
    </row>
    <row r="157" spans="2:65" s="1" customFormat="1" ht="16.5" customHeight="1">
      <c r="B157" s="152"/>
      <c r="C157" s="166" t="s">
        <v>279</v>
      </c>
      <c r="D157" s="166" t="s">
        <v>280</v>
      </c>
      <c r="E157" s="167" t="s">
        <v>2200</v>
      </c>
      <c r="F157" s="168" t="s">
        <v>2201</v>
      </c>
      <c r="G157" s="169" t="s">
        <v>1924</v>
      </c>
      <c r="H157" s="170">
        <v>1</v>
      </c>
      <c r="I157" s="171"/>
      <c r="J157" s="172">
        <f t="shared" si="1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11"/>
        <v>0</v>
      </c>
      <c r="Q157" s="162">
        <v>1.6E-2</v>
      </c>
      <c r="R157" s="162">
        <f t="shared" si="12"/>
        <v>1.6E-2</v>
      </c>
      <c r="S157" s="162">
        <v>0</v>
      </c>
      <c r="T157" s="163">
        <f t="shared" si="13"/>
        <v>0</v>
      </c>
      <c r="AR157" s="164" t="s">
        <v>214</v>
      </c>
      <c r="AT157" s="164" t="s">
        <v>280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189</v>
      </c>
      <c r="BM157" s="164" t="s">
        <v>2202</v>
      </c>
    </row>
    <row r="158" spans="2:65" s="1" customFormat="1" ht="24" customHeight="1">
      <c r="B158" s="152"/>
      <c r="C158" s="153" t="s">
        <v>285</v>
      </c>
      <c r="D158" s="153" t="s">
        <v>184</v>
      </c>
      <c r="E158" s="154" t="s">
        <v>2203</v>
      </c>
      <c r="F158" s="155" t="s">
        <v>2204</v>
      </c>
      <c r="G158" s="156" t="s">
        <v>1209</v>
      </c>
      <c r="H158" s="157">
        <v>1</v>
      </c>
      <c r="I158" s="158"/>
      <c r="J158" s="159">
        <f t="shared" si="1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5.2417883999999998E-2</v>
      </c>
      <c r="R158" s="162">
        <f t="shared" si="12"/>
        <v>5.2417883999999998E-2</v>
      </c>
      <c r="S158" s="162">
        <v>0</v>
      </c>
      <c r="T158" s="163">
        <f t="shared" si="13"/>
        <v>0</v>
      </c>
      <c r="AR158" s="164" t="s">
        <v>189</v>
      </c>
      <c r="AT158" s="164" t="s">
        <v>184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189</v>
      </c>
      <c r="BM158" s="164" t="s">
        <v>2205</v>
      </c>
    </row>
    <row r="159" spans="2:65" s="1" customFormat="1" ht="24" customHeight="1">
      <c r="B159" s="152"/>
      <c r="C159" s="153" t="s">
        <v>289</v>
      </c>
      <c r="D159" s="153" t="s">
        <v>184</v>
      </c>
      <c r="E159" s="154" t="s">
        <v>2206</v>
      </c>
      <c r="F159" s="155" t="s">
        <v>2207</v>
      </c>
      <c r="G159" s="156" t="s">
        <v>246</v>
      </c>
      <c r="H159" s="157">
        <v>1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16.968999607000001</v>
      </c>
      <c r="R159" s="162">
        <f t="shared" si="12"/>
        <v>16.968999607000001</v>
      </c>
      <c r="S159" s="162">
        <v>0</v>
      </c>
      <c r="T159" s="163">
        <f t="shared" si="1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189</v>
      </c>
      <c r="BM159" s="164" t="s">
        <v>2208</v>
      </c>
    </row>
    <row r="160" spans="2:65" s="1" customFormat="1" ht="24" customHeight="1">
      <c r="B160" s="152"/>
      <c r="C160" s="153" t="s">
        <v>293</v>
      </c>
      <c r="D160" s="153" t="s">
        <v>184</v>
      </c>
      <c r="E160" s="154" t="s">
        <v>2209</v>
      </c>
      <c r="F160" s="155" t="s">
        <v>2210</v>
      </c>
      <c r="G160" s="156" t="s">
        <v>280</v>
      </c>
      <c r="H160" s="157">
        <v>28</v>
      </c>
      <c r="I160" s="158"/>
      <c r="J160" s="159">
        <f t="shared" si="1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AR160" s="164" t="s">
        <v>189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189</v>
      </c>
      <c r="BM160" s="164" t="s">
        <v>2211</v>
      </c>
    </row>
    <row r="161" spans="2:65" s="1" customFormat="1" ht="24" customHeight="1">
      <c r="B161" s="152"/>
      <c r="C161" s="153" t="s">
        <v>297</v>
      </c>
      <c r="D161" s="153" t="s">
        <v>184</v>
      </c>
      <c r="E161" s="154" t="s">
        <v>2212</v>
      </c>
      <c r="F161" s="155" t="s">
        <v>2213</v>
      </c>
      <c r="G161" s="156" t="s">
        <v>280</v>
      </c>
      <c r="H161" s="157">
        <v>28</v>
      </c>
      <c r="I161" s="158"/>
      <c r="J161" s="159">
        <f t="shared" si="1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AR161" s="164" t="s">
        <v>189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189</v>
      </c>
      <c r="BM161" s="164" t="s">
        <v>2214</v>
      </c>
    </row>
    <row r="162" spans="2:65" s="11" customFormat="1" ht="22.95" customHeight="1">
      <c r="B162" s="139"/>
      <c r="D162" s="140" t="s">
        <v>73</v>
      </c>
      <c r="E162" s="150" t="s">
        <v>586</v>
      </c>
      <c r="F162" s="150" t="s">
        <v>2133</v>
      </c>
      <c r="I162" s="142"/>
      <c r="J162" s="151">
        <f>BK162</f>
        <v>0</v>
      </c>
      <c r="L162" s="139"/>
      <c r="M162" s="144"/>
      <c r="N162" s="145"/>
      <c r="O162" s="145"/>
      <c r="P162" s="146">
        <f>P163</f>
        <v>0</v>
      </c>
      <c r="Q162" s="145"/>
      <c r="R162" s="146">
        <f>R163</f>
        <v>0</v>
      </c>
      <c r="S162" s="145"/>
      <c r="T162" s="147">
        <f>T163</f>
        <v>0</v>
      </c>
      <c r="AR162" s="140" t="s">
        <v>81</v>
      </c>
      <c r="AT162" s="148" t="s">
        <v>73</v>
      </c>
      <c r="AU162" s="148" t="s">
        <v>81</v>
      </c>
      <c r="AY162" s="140" t="s">
        <v>182</v>
      </c>
      <c r="BK162" s="149">
        <f>BK163</f>
        <v>0</v>
      </c>
    </row>
    <row r="163" spans="2:65" s="1" customFormat="1" ht="24" customHeight="1">
      <c r="B163" s="152"/>
      <c r="C163" s="153" t="s">
        <v>301</v>
      </c>
      <c r="D163" s="153" t="s">
        <v>184</v>
      </c>
      <c r="E163" s="154" t="s">
        <v>2134</v>
      </c>
      <c r="F163" s="155" t="s">
        <v>2135</v>
      </c>
      <c r="G163" s="156" t="s">
        <v>1777</v>
      </c>
      <c r="H163" s="157">
        <v>25.53</v>
      </c>
      <c r="I163" s="158"/>
      <c r="J163" s="159">
        <f>ROUND(I163*H163,2)</f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AR163" s="164" t="s">
        <v>189</v>
      </c>
      <c r="AT163" s="164" t="s">
        <v>184</v>
      </c>
      <c r="AU163" s="164" t="s">
        <v>86</v>
      </c>
      <c r="AY163" s="13" t="s">
        <v>182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3" t="s">
        <v>86</v>
      </c>
      <c r="BK163" s="165">
        <f>ROUND(I163*H163,2)</f>
        <v>0</v>
      </c>
      <c r="BL163" s="13" t="s">
        <v>189</v>
      </c>
      <c r="BM163" s="164" t="s">
        <v>2215</v>
      </c>
    </row>
    <row r="164" spans="2:65" s="11" customFormat="1" ht="25.95" customHeight="1">
      <c r="B164" s="139"/>
      <c r="D164" s="140" t="s">
        <v>73</v>
      </c>
      <c r="E164" s="141" t="s">
        <v>667</v>
      </c>
      <c r="F164" s="141" t="s">
        <v>668</v>
      </c>
      <c r="I164" s="142"/>
      <c r="J164" s="143">
        <f>BK164</f>
        <v>0</v>
      </c>
      <c r="L164" s="139"/>
      <c r="M164" s="144"/>
      <c r="N164" s="145"/>
      <c r="O164" s="145"/>
      <c r="P164" s="146">
        <f>P165</f>
        <v>0</v>
      </c>
      <c r="Q164" s="145"/>
      <c r="R164" s="146">
        <f>R165</f>
        <v>1.8738999999999999E-2</v>
      </c>
      <c r="S164" s="145"/>
      <c r="T164" s="147">
        <f>T165</f>
        <v>0</v>
      </c>
      <c r="AR164" s="140" t="s">
        <v>86</v>
      </c>
      <c r="AT164" s="148" t="s">
        <v>73</v>
      </c>
      <c r="AU164" s="148" t="s">
        <v>74</v>
      </c>
      <c r="AY164" s="140" t="s">
        <v>182</v>
      </c>
      <c r="BK164" s="149">
        <f>BK165</f>
        <v>0</v>
      </c>
    </row>
    <row r="165" spans="2:65" s="11" customFormat="1" ht="22.95" customHeight="1">
      <c r="B165" s="139"/>
      <c r="D165" s="140" t="s">
        <v>73</v>
      </c>
      <c r="E165" s="150" t="s">
        <v>711</v>
      </c>
      <c r="F165" s="150" t="s">
        <v>1779</v>
      </c>
      <c r="I165" s="142"/>
      <c r="J165" s="151">
        <f>BK165</f>
        <v>0</v>
      </c>
      <c r="L165" s="139"/>
      <c r="M165" s="144"/>
      <c r="N165" s="145"/>
      <c r="O165" s="145"/>
      <c r="P165" s="146">
        <f>SUM(P166:P174)</f>
        <v>0</v>
      </c>
      <c r="Q165" s="145"/>
      <c r="R165" s="146">
        <f>SUM(R166:R174)</f>
        <v>1.8738999999999999E-2</v>
      </c>
      <c r="S165" s="145"/>
      <c r="T165" s="147">
        <f>SUM(T166:T174)</f>
        <v>0</v>
      </c>
      <c r="AR165" s="140" t="s">
        <v>86</v>
      </c>
      <c r="AT165" s="148" t="s">
        <v>73</v>
      </c>
      <c r="AU165" s="148" t="s">
        <v>81</v>
      </c>
      <c r="AY165" s="140" t="s">
        <v>182</v>
      </c>
      <c r="BK165" s="149">
        <f>SUM(BK166:BK174)</f>
        <v>0</v>
      </c>
    </row>
    <row r="166" spans="2:65" s="1" customFormat="1" ht="24" customHeight="1">
      <c r="B166" s="152"/>
      <c r="C166" s="153" t="s">
        <v>305</v>
      </c>
      <c r="D166" s="153" t="s">
        <v>184</v>
      </c>
      <c r="E166" s="154" t="s">
        <v>2216</v>
      </c>
      <c r="F166" s="155" t="s">
        <v>2217</v>
      </c>
      <c r="G166" s="156" t="s">
        <v>312</v>
      </c>
      <c r="H166" s="157">
        <v>1</v>
      </c>
      <c r="I166" s="158"/>
      <c r="J166" s="159">
        <f t="shared" ref="J166:J174" si="20">ROUND(I166*H166,2)</f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ref="P166:P174" si="21">O166*H166</f>
        <v>0</v>
      </c>
      <c r="Q166" s="162">
        <v>8.2199999999999999E-3</v>
      </c>
      <c r="R166" s="162">
        <f t="shared" ref="R166:R174" si="22">Q166*H166</f>
        <v>8.2199999999999999E-3</v>
      </c>
      <c r="S166" s="162">
        <v>0</v>
      </c>
      <c r="T166" s="163">
        <f t="shared" ref="T166:T174" si="23">S166*H166</f>
        <v>0</v>
      </c>
      <c r="AR166" s="164" t="s">
        <v>248</v>
      </c>
      <c r="AT166" s="164" t="s">
        <v>184</v>
      </c>
      <c r="AU166" s="164" t="s">
        <v>86</v>
      </c>
      <c r="AY166" s="13" t="s">
        <v>182</v>
      </c>
      <c r="BE166" s="165">
        <f t="shared" ref="BE166:BE174" si="24">IF(N166="základná",J166,0)</f>
        <v>0</v>
      </c>
      <c r="BF166" s="165">
        <f t="shared" ref="BF166:BF174" si="25">IF(N166="znížená",J166,0)</f>
        <v>0</v>
      </c>
      <c r="BG166" s="165">
        <f t="shared" ref="BG166:BG174" si="26">IF(N166="zákl. prenesená",J166,0)</f>
        <v>0</v>
      </c>
      <c r="BH166" s="165">
        <f t="shared" ref="BH166:BH174" si="27">IF(N166="zníž. prenesená",J166,0)</f>
        <v>0</v>
      </c>
      <c r="BI166" s="165">
        <f t="shared" ref="BI166:BI174" si="28">IF(N166="nulová",J166,0)</f>
        <v>0</v>
      </c>
      <c r="BJ166" s="13" t="s">
        <v>86</v>
      </c>
      <c r="BK166" s="165">
        <f t="shared" ref="BK166:BK174" si="29">ROUND(I166*H166,2)</f>
        <v>0</v>
      </c>
      <c r="BL166" s="13" t="s">
        <v>248</v>
      </c>
      <c r="BM166" s="164" t="s">
        <v>2218</v>
      </c>
    </row>
    <row r="167" spans="2:65" s="1" customFormat="1" ht="24" customHeight="1">
      <c r="B167" s="152"/>
      <c r="C167" s="166" t="s">
        <v>309</v>
      </c>
      <c r="D167" s="166" t="s">
        <v>280</v>
      </c>
      <c r="E167" s="167" t="s">
        <v>2219</v>
      </c>
      <c r="F167" s="168" t="s">
        <v>2220</v>
      </c>
      <c r="G167" s="169" t="s">
        <v>246</v>
      </c>
      <c r="H167" s="170">
        <v>3</v>
      </c>
      <c r="I167" s="171"/>
      <c r="J167" s="172">
        <f t="shared" si="20"/>
        <v>0</v>
      </c>
      <c r="K167" s="168" t="s">
        <v>1</v>
      </c>
      <c r="L167" s="173"/>
      <c r="M167" s="174" t="s">
        <v>1</v>
      </c>
      <c r="N167" s="175" t="s">
        <v>40</v>
      </c>
      <c r="O167" s="51"/>
      <c r="P167" s="162">
        <f t="shared" si="21"/>
        <v>0</v>
      </c>
      <c r="Q167" s="162">
        <v>1E-3</v>
      </c>
      <c r="R167" s="162">
        <f t="shared" si="22"/>
        <v>3.0000000000000001E-3</v>
      </c>
      <c r="S167" s="162">
        <v>0</v>
      </c>
      <c r="T167" s="163">
        <f t="shared" si="23"/>
        <v>0</v>
      </c>
      <c r="AR167" s="164" t="s">
        <v>214</v>
      </c>
      <c r="AT167" s="164" t="s">
        <v>280</v>
      </c>
      <c r="AU167" s="164" t="s">
        <v>86</v>
      </c>
      <c r="AY167" s="13" t="s">
        <v>182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189</v>
      </c>
      <c r="BM167" s="164" t="s">
        <v>2221</v>
      </c>
    </row>
    <row r="168" spans="2:65" s="1" customFormat="1" ht="16.5" customHeight="1">
      <c r="B168" s="152"/>
      <c r="C168" s="153" t="s">
        <v>314</v>
      </c>
      <c r="D168" s="153" t="s">
        <v>184</v>
      </c>
      <c r="E168" s="154" t="s">
        <v>2222</v>
      </c>
      <c r="F168" s="155" t="s">
        <v>2223</v>
      </c>
      <c r="G168" s="156" t="s">
        <v>246</v>
      </c>
      <c r="H168" s="157">
        <v>4</v>
      </c>
      <c r="I168" s="158"/>
      <c r="J168" s="159">
        <f t="shared" si="2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2.0000000000000002E-5</v>
      </c>
      <c r="R168" s="162">
        <f t="shared" si="22"/>
        <v>8.0000000000000007E-5</v>
      </c>
      <c r="S168" s="162">
        <v>0</v>
      </c>
      <c r="T168" s="163">
        <f t="shared" si="23"/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248</v>
      </c>
      <c r="BM168" s="164" t="s">
        <v>2224</v>
      </c>
    </row>
    <row r="169" spans="2:65" s="1" customFormat="1" ht="24" customHeight="1">
      <c r="B169" s="152"/>
      <c r="C169" s="166" t="s">
        <v>318</v>
      </c>
      <c r="D169" s="166" t="s">
        <v>280</v>
      </c>
      <c r="E169" s="167" t="s">
        <v>2225</v>
      </c>
      <c r="F169" s="168" t="s">
        <v>2226</v>
      </c>
      <c r="G169" s="169" t="s">
        <v>246</v>
      </c>
      <c r="H169" s="170">
        <v>1</v>
      </c>
      <c r="I169" s="171"/>
      <c r="J169" s="172">
        <f t="shared" si="20"/>
        <v>0</v>
      </c>
      <c r="K169" s="168" t="s">
        <v>1</v>
      </c>
      <c r="L169" s="173"/>
      <c r="M169" s="174" t="s">
        <v>1</v>
      </c>
      <c r="N169" s="175" t="s">
        <v>40</v>
      </c>
      <c r="O169" s="51"/>
      <c r="P169" s="162">
        <f t="shared" si="21"/>
        <v>0</v>
      </c>
      <c r="Q169" s="162">
        <v>4.0000000000000002E-4</v>
      </c>
      <c r="R169" s="162">
        <f t="shared" si="22"/>
        <v>4.0000000000000002E-4</v>
      </c>
      <c r="S169" s="162">
        <v>0</v>
      </c>
      <c r="T169" s="163">
        <f t="shared" si="23"/>
        <v>0</v>
      </c>
      <c r="AR169" s="164" t="s">
        <v>314</v>
      </c>
      <c r="AT169" s="164" t="s">
        <v>280</v>
      </c>
      <c r="AU169" s="164" t="s">
        <v>86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248</v>
      </c>
      <c r="BM169" s="164" t="s">
        <v>2227</v>
      </c>
    </row>
    <row r="170" spans="2:65" s="1" customFormat="1" ht="16.5" customHeight="1">
      <c r="B170" s="152"/>
      <c r="C170" s="166" t="s">
        <v>322</v>
      </c>
      <c r="D170" s="166" t="s">
        <v>280</v>
      </c>
      <c r="E170" s="167" t="s">
        <v>2228</v>
      </c>
      <c r="F170" s="168" t="s">
        <v>2229</v>
      </c>
      <c r="G170" s="169" t="s">
        <v>246</v>
      </c>
      <c r="H170" s="170">
        <v>2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4.0000000000000002E-4</v>
      </c>
      <c r="R170" s="162">
        <f t="shared" si="22"/>
        <v>8.0000000000000004E-4</v>
      </c>
      <c r="S170" s="162">
        <v>0</v>
      </c>
      <c r="T170" s="163">
        <f t="shared" si="23"/>
        <v>0</v>
      </c>
      <c r="AR170" s="164" t="s">
        <v>314</v>
      </c>
      <c r="AT170" s="164" t="s">
        <v>280</v>
      </c>
      <c r="AU170" s="164" t="s">
        <v>86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248</v>
      </c>
      <c r="BM170" s="164" t="s">
        <v>2230</v>
      </c>
    </row>
    <row r="171" spans="2:65" s="1" customFormat="1" ht="16.5" customHeight="1">
      <c r="B171" s="152"/>
      <c r="C171" s="166" t="s">
        <v>327</v>
      </c>
      <c r="D171" s="166" t="s">
        <v>280</v>
      </c>
      <c r="E171" s="167" t="s">
        <v>1856</v>
      </c>
      <c r="F171" s="168" t="s">
        <v>1857</v>
      </c>
      <c r="G171" s="169" t="s">
        <v>246</v>
      </c>
      <c r="H171" s="170">
        <v>1</v>
      </c>
      <c r="I171" s="171"/>
      <c r="J171" s="172">
        <f t="shared" si="2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21"/>
        <v>0</v>
      </c>
      <c r="Q171" s="162">
        <v>1.2899999999999999E-3</v>
      </c>
      <c r="R171" s="162">
        <f t="shared" si="22"/>
        <v>1.2899999999999999E-3</v>
      </c>
      <c r="S171" s="162">
        <v>0</v>
      </c>
      <c r="T171" s="163">
        <f t="shared" si="23"/>
        <v>0</v>
      </c>
      <c r="AR171" s="164" t="s">
        <v>314</v>
      </c>
      <c r="AT171" s="164" t="s">
        <v>280</v>
      </c>
      <c r="AU171" s="164" t="s">
        <v>86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248</v>
      </c>
      <c r="BM171" s="164" t="s">
        <v>2231</v>
      </c>
    </row>
    <row r="172" spans="2:65" s="1" customFormat="1" ht="16.5" customHeight="1">
      <c r="B172" s="152"/>
      <c r="C172" s="166" t="s">
        <v>331</v>
      </c>
      <c r="D172" s="166" t="s">
        <v>280</v>
      </c>
      <c r="E172" s="167" t="s">
        <v>2232</v>
      </c>
      <c r="F172" s="168" t="s">
        <v>2233</v>
      </c>
      <c r="G172" s="169" t="s">
        <v>1924</v>
      </c>
      <c r="H172" s="170">
        <v>1</v>
      </c>
      <c r="I172" s="171"/>
      <c r="J172" s="172">
        <f t="shared" si="20"/>
        <v>0</v>
      </c>
      <c r="K172" s="168" t="s">
        <v>1</v>
      </c>
      <c r="L172" s="173"/>
      <c r="M172" s="174" t="s">
        <v>1</v>
      </c>
      <c r="N172" s="175" t="s">
        <v>40</v>
      </c>
      <c r="O172" s="51"/>
      <c r="P172" s="162">
        <f t="shared" si="21"/>
        <v>0</v>
      </c>
      <c r="Q172" s="162">
        <v>6.3000000000000003E-4</v>
      </c>
      <c r="R172" s="162">
        <f t="shared" si="22"/>
        <v>6.3000000000000003E-4</v>
      </c>
      <c r="S172" s="162">
        <v>0</v>
      </c>
      <c r="T172" s="163">
        <f t="shared" si="23"/>
        <v>0</v>
      </c>
      <c r="AR172" s="164" t="s">
        <v>314</v>
      </c>
      <c r="AT172" s="164" t="s">
        <v>280</v>
      </c>
      <c r="AU172" s="164" t="s">
        <v>86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248</v>
      </c>
      <c r="BM172" s="164" t="s">
        <v>2234</v>
      </c>
    </row>
    <row r="173" spans="2:65" s="1" customFormat="1" ht="16.5" customHeight="1">
      <c r="B173" s="152"/>
      <c r="C173" s="153" t="s">
        <v>335</v>
      </c>
      <c r="D173" s="153" t="s">
        <v>184</v>
      </c>
      <c r="E173" s="154" t="s">
        <v>2235</v>
      </c>
      <c r="F173" s="155" t="s">
        <v>2236</v>
      </c>
      <c r="G173" s="156" t="s">
        <v>246</v>
      </c>
      <c r="H173" s="157">
        <v>1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3.539E-3</v>
      </c>
      <c r="R173" s="162">
        <f t="shared" si="22"/>
        <v>3.539E-3</v>
      </c>
      <c r="S173" s="162">
        <v>0</v>
      </c>
      <c r="T173" s="163">
        <f t="shared" si="23"/>
        <v>0</v>
      </c>
      <c r="AR173" s="164" t="s">
        <v>248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248</v>
      </c>
      <c r="BM173" s="164" t="s">
        <v>2237</v>
      </c>
    </row>
    <row r="174" spans="2:65" s="1" customFormat="1" ht="16.5" customHeight="1">
      <c r="B174" s="152"/>
      <c r="C174" s="166" t="s">
        <v>339</v>
      </c>
      <c r="D174" s="166" t="s">
        <v>280</v>
      </c>
      <c r="E174" s="167" t="s">
        <v>2238</v>
      </c>
      <c r="F174" s="168" t="s">
        <v>2239</v>
      </c>
      <c r="G174" s="169" t="s">
        <v>1924</v>
      </c>
      <c r="H174" s="170">
        <v>1</v>
      </c>
      <c r="I174" s="171"/>
      <c r="J174" s="172">
        <f t="shared" si="2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21"/>
        <v>0</v>
      </c>
      <c r="Q174" s="162">
        <v>7.7999999999999999E-4</v>
      </c>
      <c r="R174" s="162">
        <f t="shared" si="22"/>
        <v>7.7999999999999999E-4</v>
      </c>
      <c r="S174" s="162">
        <v>0</v>
      </c>
      <c r="T174" s="163">
        <f t="shared" si="23"/>
        <v>0</v>
      </c>
      <c r="AR174" s="164" t="s">
        <v>314</v>
      </c>
      <c r="AT174" s="164" t="s">
        <v>280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248</v>
      </c>
      <c r="BM174" s="164" t="s">
        <v>2240</v>
      </c>
    </row>
    <row r="175" spans="2:65" s="11" customFormat="1" ht="25.95" customHeight="1">
      <c r="B175" s="139"/>
      <c r="D175" s="140" t="s">
        <v>73</v>
      </c>
      <c r="E175" s="141" t="s">
        <v>280</v>
      </c>
      <c r="F175" s="141" t="s">
        <v>1200</v>
      </c>
      <c r="I175" s="142"/>
      <c r="J175" s="143">
        <f>BK175</f>
        <v>0</v>
      </c>
      <c r="L175" s="139"/>
      <c r="M175" s="144"/>
      <c r="N175" s="145"/>
      <c r="O175" s="145"/>
      <c r="P175" s="146">
        <f>P176</f>
        <v>0</v>
      </c>
      <c r="Q175" s="145"/>
      <c r="R175" s="146">
        <f>R176</f>
        <v>0.26999000000000001</v>
      </c>
      <c r="S175" s="145"/>
      <c r="T175" s="147">
        <f>T176</f>
        <v>0</v>
      </c>
      <c r="AR175" s="140" t="s">
        <v>91</v>
      </c>
      <c r="AT175" s="148" t="s">
        <v>73</v>
      </c>
      <c r="AU175" s="148" t="s">
        <v>74</v>
      </c>
      <c r="AY175" s="140" t="s">
        <v>182</v>
      </c>
      <c r="BK175" s="149">
        <f>BK176</f>
        <v>0</v>
      </c>
    </row>
    <row r="176" spans="2:65" s="11" customFormat="1" ht="22.95" customHeight="1">
      <c r="B176" s="139"/>
      <c r="D176" s="140" t="s">
        <v>73</v>
      </c>
      <c r="E176" s="150" t="s">
        <v>2241</v>
      </c>
      <c r="F176" s="150" t="s">
        <v>2242</v>
      </c>
      <c r="I176" s="142"/>
      <c r="J176" s="151">
        <f>BK176</f>
        <v>0</v>
      </c>
      <c r="L176" s="139"/>
      <c r="M176" s="144"/>
      <c r="N176" s="145"/>
      <c r="O176" s="145"/>
      <c r="P176" s="146">
        <f>SUM(P177:P180)</f>
        <v>0</v>
      </c>
      <c r="Q176" s="145"/>
      <c r="R176" s="146">
        <f>SUM(R177:R180)</f>
        <v>0.26999000000000001</v>
      </c>
      <c r="S176" s="145"/>
      <c r="T176" s="147">
        <f>SUM(T177:T180)</f>
        <v>0</v>
      </c>
      <c r="AR176" s="140" t="s">
        <v>91</v>
      </c>
      <c r="AT176" s="148" t="s">
        <v>73</v>
      </c>
      <c r="AU176" s="148" t="s">
        <v>81</v>
      </c>
      <c r="AY176" s="140" t="s">
        <v>182</v>
      </c>
      <c r="BK176" s="149">
        <f>SUM(BK177:BK180)</f>
        <v>0</v>
      </c>
    </row>
    <row r="177" spans="2:65" s="1" customFormat="1" ht="24" customHeight="1">
      <c r="B177" s="152"/>
      <c r="C177" s="153" t="s">
        <v>343</v>
      </c>
      <c r="D177" s="153" t="s">
        <v>184</v>
      </c>
      <c r="E177" s="154" t="s">
        <v>2243</v>
      </c>
      <c r="F177" s="155" t="s">
        <v>2244</v>
      </c>
      <c r="G177" s="156" t="s">
        <v>312</v>
      </c>
      <c r="H177" s="157">
        <v>7</v>
      </c>
      <c r="I177" s="158"/>
      <c r="J177" s="159">
        <f>ROUND(I177*H177,2)</f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>O177*H177</f>
        <v>0</v>
      </c>
      <c r="Q177" s="162">
        <v>3.0000000000000001E-5</v>
      </c>
      <c r="R177" s="162">
        <f>Q177*H177</f>
        <v>2.1000000000000001E-4</v>
      </c>
      <c r="S177" s="162">
        <v>0</v>
      </c>
      <c r="T177" s="163">
        <f>S177*H177</f>
        <v>0</v>
      </c>
      <c r="AR177" s="164" t="s">
        <v>445</v>
      </c>
      <c r="AT177" s="164" t="s">
        <v>184</v>
      </c>
      <c r="AU177" s="164" t="s">
        <v>86</v>
      </c>
      <c r="AY177" s="13" t="s">
        <v>182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3" t="s">
        <v>86</v>
      </c>
      <c r="BK177" s="165">
        <f>ROUND(I177*H177,2)</f>
        <v>0</v>
      </c>
      <c r="BL177" s="13" t="s">
        <v>445</v>
      </c>
      <c r="BM177" s="164" t="s">
        <v>2245</v>
      </c>
    </row>
    <row r="178" spans="2:65" s="1" customFormat="1" ht="24" customHeight="1">
      <c r="B178" s="152"/>
      <c r="C178" s="166" t="s">
        <v>347</v>
      </c>
      <c r="D178" s="166" t="s">
        <v>280</v>
      </c>
      <c r="E178" s="167" t="s">
        <v>2246</v>
      </c>
      <c r="F178" s="168" t="s">
        <v>2247</v>
      </c>
      <c r="G178" s="169" t="s">
        <v>312</v>
      </c>
      <c r="H178" s="170">
        <v>7</v>
      </c>
      <c r="I178" s="171"/>
      <c r="J178" s="172">
        <f>ROUND(I178*H178,2)</f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>O178*H178</f>
        <v>0</v>
      </c>
      <c r="Q178" s="162">
        <v>1.026E-2</v>
      </c>
      <c r="R178" s="162">
        <f>Q178*H178</f>
        <v>7.1819999999999995E-2</v>
      </c>
      <c r="S178" s="162">
        <v>0</v>
      </c>
      <c r="T178" s="163">
        <f>S178*H178</f>
        <v>0</v>
      </c>
      <c r="AR178" s="164" t="s">
        <v>705</v>
      </c>
      <c r="AT178" s="164" t="s">
        <v>280</v>
      </c>
      <c r="AU178" s="164" t="s">
        <v>86</v>
      </c>
      <c r="AY178" s="13" t="s">
        <v>182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3" t="s">
        <v>86</v>
      </c>
      <c r="BK178" s="165">
        <f>ROUND(I178*H178,2)</f>
        <v>0</v>
      </c>
      <c r="BL178" s="13" t="s">
        <v>705</v>
      </c>
      <c r="BM178" s="164" t="s">
        <v>2248</v>
      </c>
    </row>
    <row r="179" spans="2:65" s="1" customFormat="1" ht="16.5" customHeight="1">
      <c r="B179" s="152"/>
      <c r="C179" s="166" t="s">
        <v>351</v>
      </c>
      <c r="D179" s="166" t="s">
        <v>280</v>
      </c>
      <c r="E179" s="167" t="s">
        <v>2249</v>
      </c>
      <c r="F179" s="168" t="s">
        <v>2250</v>
      </c>
      <c r="G179" s="169" t="s">
        <v>246</v>
      </c>
      <c r="H179" s="170">
        <v>2</v>
      </c>
      <c r="I179" s="171"/>
      <c r="J179" s="172">
        <f>ROUND(I179*H179,2)</f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>O179*H179</f>
        <v>0</v>
      </c>
      <c r="Q179" s="162">
        <v>1.3440000000000001E-2</v>
      </c>
      <c r="R179" s="162">
        <f>Q179*H179</f>
        <v>2.6880000000000001E-2</v>
      </c>
      <c r="S179" s="162">
        <v>0</v>
      </c>
      <c r="T179" s="163">
        <f>S179*H179</f>
        <v>0</v>
      </c>
      <c r="AR179" s="164" t="s">
        <v>1278</v>
      </c>
      <c r="AT179" s="164" t="s">
        <v>280</v>
      </c>
      <c r="AU179" s="164" t="s">
        <v>86</v>
      </c>
      <c r="AY179" s="13" t="s">
        <v>182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3" t="s">
        <v>86</v>
      </c>
      <c r="BK179" s="165">
        <f>ROUND(I179*H179,2)</f>
        <v>0</v>
      </c>
      <c r="BL179" s="13" t="s">
        <v>445</v>
      </c>
      <c r="BM179" s="164" t="s">
        <v>2251</v>
      </c>
    </row>
    <row r="180" spans="2:65" s="1" customFormat="1" ht="24" customHeight="1">
      <c r="B180" s="152"/>
      <c r="C180" s="153" t="s">
        <v>355</v>
      </c>
      <c r="D180" s="153" t="s">
        <v>184</v>
      </c>
      <c r="E180" s="154" t="s">
        <v>2252</v>
      </c>
      <c r="F180" s="155" t="s">
        <v>2253</v>
      </c>
      <c r="G180" s="156" t="s">
        <v>280</v>
      </c>
      <c r="H180" s="157">
        <v>7</v>
      </c>
      <c r="I180" s="158"/>
      <c r="J180" s="159">
        <f>ROUND(I180*H180,2)</f>
        <v>0</v>
      </c>
      <c r="K180" s="155" t="s">
        <v>1</v>
      </c>
      <c r="L180" s="28"/>
      <c r="M180" s="176" t="s">
        <v>1</v>
      </c>
      <c r="N180" s="177" t="s">
        <v>40</v>
      </c>
      <c r="O180" s="178"/>
      <c r="P180" s="179">
        <f>O180*H180</f>
        <v>0</v>
      </c>
      <c r="Q180" s="179">
        <v>2.444E-2</v>
      </c>
      <c r="R180" s="179">
        <f>Q180*H180</f>
        <v>0.17108000000000001</v>
      </c>
      <c r="S180" s="179">
        <v>0</v>
      </c>
      <c r="T180" s="180">
        <f>S180*H180</f>
        <v>0</v>
      </c>
      <c r="AR180" s="164" t="s">
        <v>445</v>
      </c>
      <c r="AT180" s="164" t="s">
        <v>184</v>
      </c>
      <c r="AU180" s="164" t="s">
        <v>86</v>
      </c>
      <c r="AY180" s="13" t="s">
        <v>182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3" t="s">
        <v>86</v>
      </c>
      <c r="BK180" s="165">
        <f>ROUND(I180*H180,2)</f>
        <v>0</v>
      </c>
      <c r="BL180" s="13" t="s">
        <v>445</v>
      </c>
      <c r="BM180" s="164" t="s">
        <v>2254</v>
      </c>
    </row>
    <row r="181" spans="2:65" s="1" customFormat="1" ht="7.05" customHeight="1">
      <c r="B181" s="40"/>
      <c r="C181" s="41"/>
      <c r="D181" s="41"/>
      <c r="E181" s="41"/>
      <c r="F181" s="41"/>
      <c r="G181" s="41"/>
      <c r="H181" s="41"/>
      <c r="I181" s="113"/>
      <c r="J181" s="41"/>
      <c r="K181" s="41"/>
      <c r="L181" s="28"/>
    </row>
  </sheetData>
  <autoFilter ref="C128:K180" xr:uid="{00000000-0009-0000-0000-000006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5"/>
  <sheetViews>
    <sheetView showGridLines="0" topLeftCell="A163" workbookViewId="0">
      <selection activeCell="W176" sqref="W176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113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50" t="s">
        <v>135</v>
      </c>
      <c r="F9" s="253"/>
      <c r="G9" s="253"/>
      <c r="H9" s="253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3" t="s">
        <v>2255</v>
      </c>
      <c r="F11" s="253"/>
      <c r="G11" s="253"/>
      <c r="H11" s="253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44322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4" t="str">
        <f>'Rekapitulácia stavby'!E14</f>
        <v>Vyplň údaj</v>
      </c>
      <c r="F20" s="226"/>
      <c r="G20" s="226"/>
      <c r="H20" s="226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0" t="s">
        <v>1</v>
      </c>
      <c r="F29" s="230"/>
      <c r="G29" s="230"/>
      <c r="H29" s="230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ROUND(J133,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ROUND((SUM(BE133:BE174)),  2)</f>
        <v>0</v>
      </c>
      <c r="I35" s="101">
        <v>0.2</v>
      </c>
      <c r="J35" s="100">
        <f>ROUND(((SUM(BE133:BE174))*I35),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ROUND((SUM(BF133:BF174)),  2)</f>
        <v>0</v>
      </c>
      <c r="I36" s="101">
        <v>0.2</v>
      </c>
      <c r="J36" s="100">
        <f>ROUND(((SUM(BF133:BF174))*I36),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ROUND((SUM(BG133:BG174)),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ROUND((SUM(BH133:BH174)),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ROUND((SUM(BI133:BI174)),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50" t="s">
        <v>135</v>
      </c>
      <c r="F87" s="253"/>
      <c r="G87" s="253"/>
      <c r="H87" s="253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3" t="str">
        <f>E11</f>
        <v>04 - SO 04 - TEPLOVODNÁ PRÍPOJKA</v>
      </c>
      <c r="F89" s="253"/>
      <c r="G89" s="253"/>
      <c r="H89" s="253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44322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J133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145</v>
      </c>
      <c r="E99" s="121"/>
      <c r="F99" s="121"/>
      <c r="G99" s="121"/>
      <c r="H99" s="121"/>
      <c r="I99" s="122"/>
      <c r="J99" s="123">
        <f>J134</f>
        <v>0</v>
      </c>
      <c r="L99" s="119"/>
    </row>
    <row r="100" spans="2:47" s="9" customFormat="1" ht="19.95" customHeight="1">
      <c r="B100" s="124"/>
      <c r="D100" s="125" t="s">
        <v>2256</v>
      </c>
      <c r="E100" s="126"/>
      <c r="F100" s="126"/>
      <c r="G100" s="126"/>
      <c r="H100" s="126"/>
      <c r="I100" s="127"/>
      <c r="J100" s="128">
        <f>J135</f>
        <v>0</v>
      </c>
      <c r="L100" s="124"/>
    </row>
    <row r="101" spans="2:47" s="9" customFormat="1" ht="19.95" customHeight="1">
      <c r="B101" s="124"/>
      <c r="D101" s="125" t="s">
        <v>147</v>
      </c>
      <c r="E101" s="126"/>
      <c r="F101" s="126"/>
      <c r="G101" s="126"/>
      <c r="H101" s="126"/>
      <c r="I101" s="127"/>
      <c r="J101" s="128">
        <f>J141</f>
        <v>0</v>
      </c>
      <c r="L101" s="124"/>
    </row>
    <row r="102" spans="2:47" s="9" customFormat="1" ht="19.95" customHeight="1">
      <c r="B102" s="124"/>
      <c r="D102" s="125" t="s">
        <v>2257</v>
      </c>
      <c r="E102" s="126"/>
      <c r="F102" s="126"/>
      <c r="G102" s="126"/>
      <c r="H102" s="126"/>
      <c r="I102" s="127"/>
      <c r="J102" s="128">
        <f>J143</f>
        <v>0</v>
      </c>
      <c r="L102" s="124"/>
    </row>
    <row r="103" spans="2:47" s="9" customFormat="1" ht="19.95" customHeight="1">
      <c r="B103" s="124"/>
      <c r="D103" s="125" t="s">
        <v>151</v>
      </c>
      <c r="E103" s="126"/>
      <c r="F103" s="126"/>
      <c r="G103" s="126"/>
      <c r="H103" s="126"/>
      <c r="I103" s="127"/>
      <c r="J103" s="128">
        <f>J148</f>
        <v>0</v>
      </c>
      <c r="L103" s="124"/>
    </row>
    <row r="104" spans="2:47" s="9" customFormat="1" ht="19.95" customHeight="1">
      <c r="B104" s="124"/>
      <c r="D104" s="125" t="s">
        <v>152</v>
      </c>
      <c r="E104" s="126"/>
      <c r="F104" s="126"/>
      <c r="G104" s="126"/>
      <c r="H104" s="126"/>
      <c r="I104" s="127"/>
      <c r="J104" s="128">
        <f>J151</f>
        <v>0</v>
      </c>
      <c r="L104" s="124"/>
    </row>
    <row r="105" spans="2:47" s="8" customFormat="1" ht="25.05" customHeight="1">
      <c r="B105" s="119"/>
      <c r="D105" s="120" t="s">
        <v>153</v>
      </c>
      <c r="E105" s="121"/>
      <c r="F105" s="121"/>
      <c r="G105" s="121"/>
      <c r="H105" s="121"/>
      <c r="I105" s="122"/>
      <c r="J105" s="123">
        <f>J153</f>
        <v>0</v>
      </c>
      <c r="L105" s="119"/>
    </row>
    <row r="106" spans="2:47" s="9" customFormat="1" ht="19.95" customHeight="1">
      <c r="B106" s="124"/>
      <c r="D106" s="125" t="s">
        <v>2258</v>
      </c>
      <c r="E106" s="126"/>
      <c r="F106" s="126"/>
      <c r="G106" s="126"/>
      <c r="H106" s="126"/>
      <c r="I106" s="127"/>
      <c r="J106" s="128">
        <f>J154</f>
        <v>0</v>
      </c>
      <c r="L106" s="124"/>
    </row>
    <row r="107" spans="2:47" s="9" customFormat="1" ht="19.95" customHeight="1">
      <c r="B107" s="124"/>
      <c r="D107" s="125" t="s">
        <v>2259</v>
      </c>
      <c r="E107" s="126"/>
      <c r="F107" s="126"/>
      <c r="G107" s="126"/>
      <c r="H107" s="126"/>
      <c r="I107" s="127"/>
      <c r="J107" s="128">
        <f>J158</f>
        <v>0</v>
      </c>
      <c r="L107" s="124"/>
    </row>
    <row r="108" spans="2:47" s="9" customFormat="1" ht="19.95" customHeight="1">
      <c r="B108" s="124"/>
      <c r="D108" s="125" t="s">
        <v>2260</v>
      </c>
      <c r="E108" s="126"/>
      <c r="F108" s="126"/>
      <c r="G108" s="126"/>
      <c r="H108" s="126"/>
      <c r="I108" s="127"/>
      <c r="J108" s="128">
        <f>J164</f>
        <v>0</v>
      </c>
      <c r="L108" s="124"/>
    </row>
    <row r="109" spans="2:47" s="9" customFormat="1" ht="19.95" customHeight="1">
      <c r="B109" s="124"/>
      <c r="D109" s="125" t="s">
        <v>2261</v>
      </c>
      <c r="E109" s="126"/>
      <c r="F109" s="126"/>
      <c r="G109" s="126"/>
      <c r="H109" s="126"/>
      <c r="I109" s="127"/>
      <c r="J109" s="128">
        <f>J169</f>
        <v>0</v>
      </c>
      <c r="L109" s="124"/>
    </row>
    <row r="110" spans="2:47" s="8" customFormat="1" ht="25.05" customHeight="1">
      <c r="B110" s="119"/>
      <c r="D110" s="120" t="s">
        <v>1189</v>
      </c>
      <c r="E110" s="121"/>
      <c r="F110" s="121"/>
      <c r="G110" s="121"/>
      <c r="H110" s="121"/>
      <c r="I110" s="122"/>
      <c r="J110" s="123">
        <f>J171</f>
        <v>0</v>
      </c>
      <c r="L110" s="119"/>
    </row>
    <row r="111" spans="2:47" s="9" customFormat="1" ht="19.95" customHeight="1">
      <c r="B111" s="124"/>
      <c r="D111" s="125" t="s">
        <v>2262</v>
      </c>
      <c r="E111" s="126"/>
      <c r="F111" s="126"/>
      <c r="G111" s="126"/>
      <c r="H111" s="126"/>
      <c r="I111" s="127"/>
      <c r="J111" s="128">
        <f>J172</f>
        <v>0</v>
      </c>
      <c r="L111" s="124"/>
    </row>
    <row r="112" spans="2:47" s="1" customFormat="1" ht="21.75" customHeight="1">
      <c r="B112" s="28"/>
      <c r="I112" s="93"/>
      <c r="L112" s="28"/>
    </row>
    <row r="113" spans="2:12" s="1" customFormat="1" ht="7.05" customHeight="1">
      <c r="B113" s="40"/>
      <c r="C113" s="41"/>
      <c r="D113" s="41"/>
      <c r="E113" s="41"/>
      <c r="F113" s="41"/>
      <c r="G113" s="41"/>
      <c r="H113" s="41"/>
      <c r="I113" s="113"/>
      <c r="J113" s="41"/>
      <c r="K113" s="41"/>
      <c r="L113" s="28"/>
    </row>
    <row r="117" spans="2:12" s="1" customFormat="1" ht="7.05" customHeight="1">
      <c r="B117" s="42"/>
      <c r="C117" s="43"/>
      <c r="D117" s="43"/>
      <c r="E117" s="43"/>
      <c r="F117" s="43"/>
      <c r="G117" s="43"/>
      <c r="H117" s="43"/>
      <c r="I117" s="114"/>
      <c r="J117" s="43"/>
      <c r="K117" s="43"/>
      <c r="L117" s="28"/>
    </row>
    <row r="118" spans="2:12" s="1" customFormat="1" ht="25.05" customHeight="1">
      <c r="B118" s="28"/>
      <c r="C118" s="17" t="s">
        <v>168</v>
      </c>
      <c r="I118" s="93"/>
      <c r="L118" s="28"/>
    </row>
    <row r="119" spans="2:12" s="1" customFormat="1" ht="7.05" customHeight="1">
      <c r="B119" s="28"/>
      <c r="I119" s="93"/>
      <c r="L119" s="28"/>
    </row>
    <row r="120" spans="2:12" s="1" customFormat="1" ht="12" customHeight="1">
      <c r="B120" s="28"/>
      <c r="C120" s="23" t="s">
        <v>15</v>
      </c>
      <c r="I120" s="93"/>
      <c r="L120" s="28"/>
    </row>
    <row r="121" spans="2:12" s="1" customFormat="1" ht="16.5" customHeight="1">
      <c r="B121" s="28"/>
      <c r="E121" s="250" t="str">
        <f>E7</f>
        <v>ZARIADENIE OPATROVATEĽSKEJ SLUŽBY A DENNÝ STACIONÁR V OBJEKTE SÚP. Č. 2845</v>
      </c>
      <c r="F121" s="251"/>
      <c r="G121" s="251"/>
      <c r="H121" s="251"/>
      <c r="I121" s="93"/>
      <c r="L121" s="28"/>
    </row>
    <row r="122" spans="2:12" ht="12" customHeight="1">
      <c r="B122" s="16"/>
      <c r="C122" s="23" t="s">
        <v>134</v>
      </c>
      <c r="L122" s="16"/>
    </row>
    <row r="123" spans="2:12" s="1" customFormat="1" ht="25.5" customHeight="1">
      <c r="B123" s="28"/>
      <c r="E123" s="250" t="s">
        <v>135</v>
      </c>
      <c r="F123" s="253"/>
      <c r="G123" s="253"/>
      <c r="H123" s="253"/>
      <c r="I123" s="93"/>
      <c r="L123" s="28"/>
    </row>
    <row r="124" spans="2:12" s="1" customFormat="1" ht="12" customHeight="1">
      <c r="B124" s="28"/>
      <c r="C124" s="23" t="s">
        <v>136</v>
      </c>
      <c r="I124" s="93"/>
      <c r="L124" s="28"/>
    </row>
    <row r="125" spans="2:12" s="1" customFormat="1" ht="16.5" customHeight="1">
      <c r="B125" s="28"/>
      <c r="E125" s="223" t="str">
        <f>E11</f>
        <v>04 - SO 04 - TEPLOVODNÁ PRÍPOJKA</v>
      </c>
      <c r="F125" s="253"/>
      <c r="G125" s="253"/>
      <c r="H125" s="253"/>
      <c r="I125" s="93"/>
      <c r="L125" s="28"/>
    </row>
    <row r="126" spans="2:12" s="1" customFormat="1" ht="7.05" customHeight="1">
      <c r="B126" s="28"/>
      <c r="I126" s="93"/>
      <c r="L126" s="28"/>
    </row>
    <row r="127" spans="2:12" s="1" customFormat="1" ht="12" customHeight="1">
      <c r="B127" s="28"/>
      <c r="C127" s="23" t="s">
        <v>19</v>
      </c>
      <c r="F127" s="21" t="str">
        <f>F14</f>
        <v>parc. č. C KN 5066/204, k.ú. Snina</v>
      </c>
      <c r="I127" s="94" t="s">
        <v>21</v>
      </c>
      <c r="J127" s="48">
        <f>IF(J14="","",J14)</f>
        <v>44322</v>
      </c>
      <c r="L127" s="28"/>
    </row>
    <row r="128" spans="2:12" s="1" customFormat="1" ht="7.05" customHeight="1">
      <c r="B128" s="28"/>
      <c r="I128" s="93"/>
      <c r="L128" s="28"/>
    </row>
    <row r="129" spans="2:65" s="1" customFormat="1" ht="15.3" customHeight="1">
      <c r="B129" s="28"/>
      <c r="C129" s="23" t="s">
        <v>22</v>
      </c>
      <c r="F129" s="21" t="str">
        <f>E17</f>
        <v>Mesto Snina</v>
      </c>
      <c r="I129" s="94" t="s">
        <v>28</v>
      </c>
      <c r="J129" s="26" t="str">
        <f>E23</f>
        <v>Ing. Róbert Šmajda</v>
      </c>
      <c r="L129" s="28"/>
    </row>
    <row r="130" spans="2:65" s="1" customFormat="1" ht="15.3" customHeight="1">
      <c r="B130" s="28"/>
      <c r="C130" s="23" t="s">
        <v>26</v>
      </c>
      <c r="F130" s="21" t="str">
        <f>IF(E20="","",E20)</f>
        <v>Vyplň údaj</v>
      </c>
      <c r="I130" s="94" t="s">
        <v>31</v>
      </c>
      <c r="J130" s="26" t="str">
        <f>E26</f>
        <v>Martin Kofira - KM</v>
      </c>
      <c r="L130" s="28"/>
    </row>
    <row r="131" spans="2:65" s="1" customFormat="1" ht="10.35" customHeight="1">
      <c r="B131" s="28"/>
      <c r="I131" s="93"/>
      <c r="L131" s="28"/>
    </row>
    <row r="132" spans="2:65" s="10" customFormat="1" ht="29.25" customHeight="1">
      <c r="B132" s="129"/>
      <c r="C132" s="130" t="s">
        <v>169</v>
      </c>
      <c r="D132" s="131" t="s">
        <v>59</v>
      </c>
      <c r="E132" s="131" t="s">
        <v>55</v>
      </c>
      <c r="F132" s="131" t="s">
        <v>56</v>
      </c>
      <c r="G132" s="131" t="s">
        <v>170</v>
      </c>
      <c r="H132" s="131" t="s">
        <v>171</v>
      </c>
      <c r="I132" s="132" t="s">
        <v>172</v>
      </c>
      <c r="J132" s="133" t="s">
        <v>142</v>
      </c>
      <c r="K132" s="134" t="s">
        <v>173</v>
      </c>
      <c r="L132" s="129"/>
      <c r="M132" s="55" t="s">
        <v>1</v>
      </c>
      <c r="N132" s="56" t="s">
        <v>38</v>
      </c>
      <c r="O132" s="56" t="s">
        <v>174</v>
      </c>
      <c r="P132" s="56" t="s">
        <v>175</v>
      </c>
      <c r="Q132" s="56" t="s">
        <v>176</v>
      </c>
      <c r="R132" s="56" t="s">
        <v>177</v>
      </c>
      <c r="S132" s="56" t="s">
        <v>178</v>
      </c>
      <c r="T132" s="57" t="s">
        <v>179</v>
      </c>
    </row>
    <row r="133" spans="2:65" s="1" customFormat="1" ht="22.95" customHeight="1">
      <c r="B133" s="28"/>
      <c r="C133" s="60" t="s">
        <v>143</v>
      </c>
      <c r="I133" s="93"/>
      <c r="J133" s="135">
        <f>BK133</f>
        <v>0</v>
      </c>
      <c r="L133" s="28"/>
      <c r="M133" s="58"/>
      <c r="N133" s="49"/>
      <c r="O133" s="49"/>
      <c r="P133" s="136">
        <f>P134+P153+P171</f>
        <v>0</v>
      </c>
      <c r="Q133" s="49"/>
      <c r="R133" s="136">
        <f>R134+R153+R171</f>
        <v>2.7928799999999998</v>
      </c>
      <c r="S133" s="49"/>
      <c r="T133" s="137">
        <f>T134+T153+T171</f>
        <v>0</v>
      </c>
      <c r="AT133" s="13" t="s">
        <v>73</v>
      </c>
      <c r="AU133" s="13" t="s">
        <v>144</v>
      </c>
      <c r="BK133" s="138">
        <f>BK134+BK153+BK171</f>
        <v>0</v>
      </c>
    </row>
    <row r="134" spans="2:65" s="11" customFormat="1" ht="25.95" customHeight="1">
      <c r="B134" s="139"/>
      <c r="D134" s="140" t="s">
        <v>73</v>
      </c>
      <c r="E134" s="141" t="s">
        <v>180</v>
      </c>
      <c r="F134" s="141" t="s">
        <v>181</v>
      </c>
      <c r="I134" s="142"/>
      <c r="J134" s="143">
        <f>BK134</f>
        <v>0</v>
      </c>
      <c r="L134" s="139"/>
      <c r="M134" s="144"/>
      <c r="N134" s="145"/>
      <c r="O134" s="145"/>
      <c r="P134" s="146">
        <f>P135+P141+P143+P148+P151</f>
        <v>0</v>
      </c>
      <c r="Q134" s="145"/>
      <c r="R134" s="146">
        <f>R135+R141+R143+R148+R151</f>
        <v>2.5109599999999999</v>
      </c>
      <c r="S134" s="145"/>
      <c r="T134" s="147">
        <f>T135+T141+T143+T148+T151</f>
        <v>0</v>
      </c>
      <c r="AR134" s="140" t="s">
        <v>81</v>
      </c>
      <c r="AT134" s="148" t="s">
        <v>73</v>
      </c>
      <c r="AU134" s="148" t="s">
        <v>74</v>
      </c>
      <c r="AY134" s="140" t="s">
        <v>182</v>
      </c>
      <c r="BK134" s="149">
        <f>BK135+BK141+BK143+BK148+BK151</f>
        <v>0</v>
      </c>
    </row>
    <row r="135" spans="2:65" s="11" customFormat="1" ht="22.95" customHeight="1">
      <c r="B135" s="139"/>
      <c r="D135" s="140" t="s">
        <v>73</v>
      </c>
      <c r="E135" s="150" t="s">
        <v>81</v>
      </c>
      <c r="F135" s="150" t="s">
        <v>2263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SUM(P136:P140)</f>
        <v>0</v>
      </c>
      <c r="Q135" s="145"/>
      <c r="R135" s="146">
        <f>SUM(R136:R140)</f>
        <v>2.2999999999999998</v>
      </c>
      <c r="S135" s="145"/>
      <c r="T135" s="147">
        <f>SUM(T136:T140)</f>
        <v>0</v>
      </c>
      <c r="AR135" s="140" t="s">
        <v>81</v>
      </c>
      <c r="AT135" s="148" t="s">
        <v>73</v>
      </c>
      <c r="AU135" s="148" t="s">
        <v>81</v>
      </c>
      <c r="AY135" s="140" t="s">
        <v>182</v>
      </c>
      <c r="BK135" s="149">
        <f>SUM(BK136:BK140)</f>
        <v>0</v>
      </c>
    </row>
    <row r="136" spans="2:65" s="1" customFormat="1" ht="16.5" customHeight="1">
      <c r="B136" s="152"/>
      <c r="C136" s="153" t="s">
        <v>81</v>
      </c>
      <c r="D136" s="153" t="s">
        <v>184</v>
      </c>
      <c r="E136" s="154" t="s">
        <v>1675</v>
      </c>
      <c r="F136" s="155" t="s">
        <v>2151</v>
      </c>
      <c r="G136" s="156" t="s">
        <v>187</v>
      </c>
      <c r="H136" s="157">
        <v>4.4000000000000004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189</v>
      </c>
      <c r="BM136" s="164" t="s">
        <v>86</v>
      </c>
    </row>
    <row r="137" spans="2:65" s="1" customFormat="1" ht="36" customHeight="1">
      <c r="B137" s="152"/>
      <c r="C137" s="153" t="s">
        <v>86</v>
      </c>
      <c r="D137" s="153" t="s">
        <v>184</v>
      </c>
      <c r="E137" s="154" t="s">
        <v>1679</v>
      </c>
      <c r="F137" s="155" t="s">
        <v>2264</v>
      </c>
      <c r="G137" s="156" t="s">
        <v>187</v>
      </c>
      <c r="H137" s="157">
        <v>4.4000000000000004</v>
      </c>
      <c r="I137" s="158"/>
      <c r="J137" s="159">
        <f>ROUND(I137*H137,2)</f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3" t="s">
        <v>86</v>
      </c>
      <c r="BK137" s="165">
        <f>ROUND(I137*H137,2)</f>
        <v>0</v>
      </c>
      <c r="BL137" s="13" t="s">
        <v>189</v>
      </c>
      <c r="BM137" s="164" t="s">
        <v>189</v>
      </c>
    </row>
    <row r="138" spans="2:65" s="1" customFormat="1" ht="24" customHeight="1">
      <c r="B138" s="152"/>
      <c r="C138" s="153" t="s">
        <v>91</v>
      </c>
      <c r="D138" s="153" t="s">
        <v>184</v>
      </c>
      <c r="E138" s="154" t="s">
        <v>2265</v>
      </c>
      <c r="F138" s="155" t="s">
        <v>2266</v>
      </c>
      <c r="G138" s="156" t="s">
        <v>187</v>
      </c>
      <c r="H138" s="157">
        <v>2.1</v>
      </c>
      <c r="I138" s="158"/>
      <c r="J138" s="159">
        <f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3" t="s">
        <v>86</v>
      </c>
      <c r="BK138" s="165">
        <f>ROUND(I138*H138,2)</f>
        <v>0</v>
      </c>
      <c r="BL138" s="13" t="s">
        <v>189</v>
      </c>
      <c r="BM138" s="164" t="s">
        <v>206</v>
      </c>
    </row>
    <row r="139" spans="2:65" s="1" customFormat="1" ht="24" customHeight="1">
      <c r="B139" s="152"/>
      <c r="C139" s="153" t="s">
        <v>189</v>
      </c>
      <c r="D139" s="153" t="s">
        <v>184</v>
      </c>
      <c r="E139" s="154" t="s">
        <v>1691</v>
      </c>
      <c r="F139" s="155" t="s">
        <v>1692</v>
      </c>
      <c r="G139" s="156" t="s">
        <v>187</v>
      </c>
      <c r="H139" s="157">
        <v>2.2999999999999998</v>
      </c>
      <c r="I139" s="158"/>
      <c r="J139" s="159">
        <f>ROUND(I139*H139,2)</f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3" t="s">
        <v>86</v>
      </c>
      <c r="BK139" s="165">
        <f>ROUND(I139*H139,2)</f>
        <v>0</v>
      </c>
      <c r="BL139" s="13" t="s">
        <v>189</v>
      </c>
      <c r="BM139" s="164" t="s">
        <v>214</v>
      </c>
    </row>
    <row r="140" spans="2:65" s="1" customFormat="1" ht="16.5" customHeight="1">
      <c r="B140" s="152"/>
      <c r="C140" s="166" t="s">
        <v>201</v>
      </c>
      <c r="D140" s="166" t="s">
        <v>280</v>
      </c>
      <c r="E140" s="167" t="s">
        <v>2267</v>
      </c>
      <c r="F140" s="168" t="s">
        <v>2268</v>
      </c>
      <c r="G140" s="169" t="s">
        <v>187</v>
      </c>
      <c r="H140" s="170">
        <v>2.2999999999999998</v>
      </c>
      <c r="I140" s="171"/>
      <c r="J140" s="172">
        <f>ROUND(I140*H140,2)</f>
        <v>0</v>
      </c>
      <c r="K140" s="168" t="s">
        <v>1</v>
      </c>
      <c r="L140" s="173"/>
      <c r="M140" s="174" t="s">
        <v>1</v>
      </c>
      <c r="N140" s="175" t="s">
        <v>40</v>
      </c>
      <c r="O140" s="51"/>
      <c r="P140" s="162">
        <f>O140*H140</f>
        <v>0</v>
      </c>
      <c r="Q140" s="162">
        <v>1</v>
      </c>
      <c r="R140" s="162">
        <f>Q140*H140</f>
        <v>2.2999999999999998</v>
      </c>
      <c r="S140" s="162">
        <v>0</v>
      </c>
      <c r="T140" s="163">
        <f>S140*H140</f>
        <v>0</v>
      </c>
      <c r="AR140" s="164" t="s">
        <v>214</v>
      </c>
      <c r="AT140" s="164" t="s">
        <v>280</v>
      </c>
      <c r="AU140" s="164" t="s">
        <v>86</v>
      </c>
      <c r="AY140" s="13" t="s">
        <v>182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3" t="s">
        <v>86</v>
      </c>
      <c r="BK140" s="165">
        <f>ROUND(I140*H140,2)</f>
        <v>0</v>
      </c>
      <c r="BL140" s="13" t="s">
        <v>189</v>
      </c>
      <c r="BM140" s="164" t="s">
        <v>223</v>
      </c>
    </row>
    <row r="141" spans="2:65" s="11" customFormat="1" ht="22.95" customHeight="1">
      <c r="B141" s="139"/>
      <c r="D141" s="140" t="s">
        <v>73</v>
      </c>
      <c r="E141" s="150" t="s">
        <v>91</v>
      </c>
      <c r="F141" s="150" t="s">
        <v>205</v>
      </c>
      <c r="I141" s="142"/>
      <c r="J141" s="151">
        <f>BK141</f>
        <v>0</v>
      </c>
      <c r="L141" s="139"/>
      <c r="M141" s="144"/>
      <c r="N141" s="145"/>
      <c r="O141" s="145"/>
      <c r="P141" s="146">
        <f>P142</f>
        <v>0</v>
      </c>
      <c r="Q141" s="145"/>
      <c r="R141" s="146">
        <f>R142</f>
        <v>9.2969999999999997E-2</v>
      </c>
      <c r="S141" s="145"/>
      <c r="T141" s="147">
        <f>T142</f>
        <v>0</v>
      </c>
      <c r="AR141" s="140" t="s">
        <v>81</v>
      </c>
      <c r="AT141" s="148" t="s">
        <v>73</v>
      </c>
      <c r="AU141" s="148" t="s">
        <v>81</v>
      </c>
      <c r="AY141" s="140" t="s">
        <v>182</v>
      </c>
      <c r="BK141" s="149">
        <f>BK142</f>
        <v>0</v>
      </c>
    </row>
    <row r="142" spans="2:65" s="1" customFormat="1" ht="16.5" customHeight="1">
      <c r="B142" s="152"/>
      <c r="C142" s="153" t="s">
        <v>206</v>
      </c>
      <c r="D142" s="153" t="s">
        <v>184</v>
      </c>
      <c r="E142" s="154" t="s">
        <v>1639</v>
      </c>
      <c r="F142" s="155" t="s">
        <v>1640</v>
      </c>
      <c r="G142" s="156" t="s">
        <v>246</v>
      </c>
      <c r="H142" s="157">
        <v>3</v>
      </c>
      <c r="I142" s="158"/>
      <c r="J142" s="159">
        <f>ROUND(I142*H142,2)</f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>O142*H142</f>
        <v>0</v>
      </c>
      <c r="Q142" s="162">
        <v>3.099E-2</v>
      </c>
      <c r="R142" s="162">
        <f>Q142*H142</f>
        <v>9.2969999999999997E-2</v>
      </c>
      <c r="S142" s="162">
        <v>0</v>
      </c>
      <c r="T142" s="163">
        <f>S142*H142</f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3" t="s">
        <v>86</v>
      </c>
      <c r="BK142" s="165">
        <f>ROUND(I142*H142,2)</f>
        <v>0</v>
      </c>
      <c r="BL142" s="13" t="s">
        <v>189</v>
      </c>
      <c r="BM142" s="164" t="s">
        <v>231</v>
      </c>
    </row>
    <row r="143" spans="2:65" s="11" customFormat="1" ht="22.95" customHeight="1">
      <c r="B143" s="139"/>
      <c r="D143" s="140" t="s">
        <v>73</v>
      </c>
      <c r="E143" s="150" t="s">
        <v>214</v>
      </c>
      <c r="F143" s="150" t="s">
        <v>2269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SUM(P144:P147)</f>
        <v>0</v>
      </c>
      <c r="Q143" s="145"/>
      <c r="R143" s="146">
        <f>SUM(R144:R147)</f>
        <v>0.11798999999999998</v>
      </c>
      <c r="S143" s="145"/>
      <c r="T143" s="147">
        <f>SUM(T144:T147)</f>
        <v>0</v>
      </c>
      <c r="AR143" s="140" t="s">
        <v>81</v>
      </c>
      <c r="AT143" s="148" t="s">
        <v>73</v>
      </c>
      <c r="AU143" s="148" t="s">
        <v>81</v>
      </c>
      <c r="AY143" s="140" t="s">
        <v>182</v>
      </c>
      <c r="BK143" s="149">
        <f>SUM(BK144:BK147)</f>
        <v>0</v>
      </c>
    </row>
    <row r="144" spans="2:65" s="1" customFormat="1" ht="36" customHeight="1">
      <c r="B144" s="152"/>
      <c r="C144" s="153" t="s">
        <v>210</v>
      </c>
      <c r="D144" s="153" t="s">
        <v>184</v>
      </c>
      <c r="E144" s="154" t="s">
        <v>2270</v>
      </c>
      <c r="F144" s="155" t="s">
        <v>2271</v>
      </c>
      <c r="G144" s="156" t="s">
        <v>312</v>
      </c>
      <c r="H144" s="157">
        <v>20</v>
      </c>
      <c r="I144" s="158"/>
      <c r="J144" s="159">
        <f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>O144*H144</f>
        <v>0</v>
      </c>
      <c r="Q144" s="162">
        <v>1.7099999999999999E-3</v>
      </c>
      <c r="R144" s="162">
        <f>Q144*H144</f>
        <v>3.4200000000000001E-2</v>
      </c>
      <c r="S144" s="162">
        <v>0</v>
      </c>
      <c r="T144" s="163">
        <f>S144*H144</f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3" t="s">
        <v>86</v>
      </c>
      <c r="BK144" s="165">
        <f>ROUND(I144*H144,2)</f>
        <v>0</v>
      </c>
      <c r="BL144" s="13" t="s">
        <v>189</v>
      </c>
      <c r="BM144" s="164" t="s">
        <v>239</v>
      </c>
    </row>
    <row r="145" spans="2:65" s="1" customFormat="1" ht="48" customHeight="1">
      <c r="B145" s="152"/>
      <c r="C145" s="166" t="s">
        <v>214</v>
      </c>
      <c r="D145" s="166" t="s">
        <v>280</v>
      </c>
      <c r="E145" s="167" t="s">
        <v>2272</v>
      </c>
      <c r="F145" s="168" t="s">
        <v>2273</v>
      </c>
      <c r="G145" s="169" t="s">
        <v>312</v>
      </c>
      <c r="H145" s="170">
        <v>20</v>
      </c>
      <c r="I145" s="171"/>
      <c r="J145" s="172">
        <f>ROUND(I145*H145,2)</f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>O145*H145</f>
        <v>0</v>
      </c>
      <c r="Q145" s="162">
        <v>3.9899999999999996E-3</v>
      </c>
      <c r="R145" s="162">
        <f>Q145*H145</f>
        <v>7.9799999999999996E-2</v>
      </c>
      <c r="S145" s="162">
        <v>0</v>
      </c>
      <c r="T145" s="163">
        <f>S145*H145</f>
        <v>0</v>
      </c>
      <c r="AR145" s="164" t="s">
        <v>214</v>
      </c>
      <c r="AT145" s="164" t="s">
        <v>280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189</v>
      </c>
      <c r="BM145" s="164" t="s">
        <v>248</v>
      </c>
    </row>
    <row r="146" spans="2:65" s="1" customFormat="1" ht="16.5" customHeight="1">
      <c r="B146" s="152"/>
      <c r="C146" s="166" t="s">
        <v>219</v>
      </c>
      <c r="D146" s="166" t="s">
        <v>280</v>
      </c>
      <c r="E146" s="167" t="s">
        <v>2274</v>
      </c>
      <c r="F146" s="168" t="s">
        <v>2275</v>
      </c>
      <c r="G146" s="169" t="s">
        <v>246</v>
      </c>
      <c r="H146" s="170">
        <v>1</v>
      </c>
      <c r="I146" s="171"/>
      <c r="J146" s="172">
        <f>ROUND(I146*H146,2)</f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>O146*H146</f>
        <v>0</v>
      </c>
      <c r="Q146" s="162">
        <v>3.9899999999999996E-3</v>
      </c>
      <c r="R146" s="162">
        <f>Q146*H146</f>
        <v>3.9899999999999996E-3</v>
      </c>
      <c r="S146" s="162">
        <v>0</v>
      </c>
      <c r="T146" s="163">
        <f>S146*H146</f>
        <v>0</v>
      </c>
      <c r="AR146" s="164" t="s">
        <v>214</v>
      </c>
      <c r="AT146" s="164" t="s">
        <v>280</v>
      </c>
      <c r="AU146" s="164" t="s">
        <v>86</v>
      </c>
      <c r="AY146" s="13" t="s">
        <v>182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3" t="s">
        <v>86</v>
      </c>
      <c r="BK146" s="165">
        <f>ROUND(I146*H146,2)</f>
        <v>0</v>
      </c>
      <c r="BL146" s="13" t="s">
        <v>189</v>
      </c>
      <c r="BM146" s="164" t="s">
        <v>256</v>
      </c>
    </row>
    <row r="147" spans="2:65" s="1" customFormat="1" ht="24" customHeight="1">
      <c r="B147" s="152"/>
      <c r="C147" s="153" t="s">
        <v>223</v>
      </c>
      <c r="D147" s="153" t="s">
        <v>184</v>
      </c>
      <c r="E147" s="154" t="s">
        <v>2209</v>
      </c>
      <c r="F147" s="155" t="s">
        <v>2210</v>
      </c>
      <c r="G147" s="156" t="s">
        <v>312</v>
      </c>
      <c r="H147" s="157">
        <v>20</v>
      </c>
      <c r="I147" s="158"/>
      <c r="J147" s="159">
        <f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3" t="s">
        <v>86</v>
      </c>
      <c r="BK147" s="165">
        <f>ROUND(I147*H147,2)</f>
        <v>0</v>
      </c>
      <c r="BL147" s="13" t="s">
        <v>189</v>
      </c>
      <c r="BM147" s="164" t="s">
        <v>7</v>
      </c>
    </row>
    <row r="148" spans="2:65" s="11" customFormat="1" ht="22.95" customHeight="1">
      <c r="B148" s="139"/>
      <c r="D148" s="140" t="s">
        <v>73</v>
      </c>
      <c r="E148" s="150" t="s">
        <v>219</v>
      </c>
      <c r="F148" s="150" t="s">
        <v>505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SUM(P149:P150)</f>
        <v>0</v>
      </c>
      <c r="Q148" s="145"/>
      <c r="R148" s="146">
        <f>SUM(R149:R150)</f>
        <v>0</v>
      </c>
      <c r="S148" s="145"/>
      <c r="T148" s="147">
        <f>SUM(T149:T150)</f>
        <v>0</v>
      </c>
      <c r="AR148" s="140" t="s">
        <v>81</v>
      </c>
      <c r="AT148" s="148" t="s">
        <v>73</v>
      </c>
      <c r="AU148" s="148" t="s">
        <v>81</v>
      </c>
      <c r="AY148" s="140" t="s">
        <v>182</v>
      </c>
      <c r="BK148" s="149">
        <f>SUM(BK149:BK150)</f>
        <v>0</v>
      </c>
    </row>
    <row r="149" spans="2:65" s="1" customFormat="1" ht="24" customHeight="1">
      <c r="B149" s="152"/>
      <c r="C149" s="153" t="s">
        <v>227</v>
      </c>
      <c r="D149" s="153" t="s">
        <v>184</v>
      </c>
      <c r="E149" s="154" t="s">
        <v>2276</v>
      </c>
      <c r="F149" s="155" t="s">
        <v>2277</v>
      </c>
      <c r="G149" s="156" t="s">
        <v>187</v>
      </c>
      <c r="H149" s="157">
        <v>0.25</v>
      </c>
      <c r="I149" s="158"/>
      <c r="J149" s="159">
        <f>ROUND(I149*H149,2)</f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AR149" s="164" t="s">
        <v>189</v>
      </c>
      <c r="AT149" s="164" t="s">
        <v>184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189</v>
      </c>
      <c r="BM149" s="164" t="s">
        <v>271</v>
      </c>
    </row>
    <row r="150" spans="2:65" s="1" customFormat="1" ht="16.5" customHeight="1">
      <c r="B150" s="152"/>
      <c r="C150" s="153" t="s">
        <v>231</v>
      </c>
      <c r="D150" s="153" t="s">
        <v>184</v>
      </c>
      <c r="E150" s="154" t="s">
        <v>2278</v>
      </c>
      <c r="F150" s="155" t="s">
        <v>2279</v>
      </c>
      <c r="G150" s="156" t="s">
        <v>217</v>
      </c>
      <c r="H150" s="157">
        <v>0.12</v>
      </c>
      <c r="I150" s="158"/>
      <c r="J150" s="159">
        <f>ROUND(I150*H150,2)</f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AR150" s="164" t="s">
        <v>189</v>
      </c>
      <c r="AT150" s="164" t="s">
        <v>184</v>
      </c>
      <c r="AU150" s="164" t="s">
        <v>86</v>
      </c>
      <c r="AY150" s="13" t="s">
        <v>182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3" t="s">
        <v>86</v>
      </c>
      <c r="BK150" s="165">
        <f>ROUND(I150*H150,2)</f>
        <v>0</v>
      </c>
      <c r="BL150" s="13" t="s">
        <v>189</v>
      </c>
      <c r="BM150" s="164" t="s">
        <v>279</v>
      </c>
    </row>
    <row r="151" spans="2:65" s="11" customFormat="1" ht="22.95" customHeight="1">
      <c r="B151" s="139"/>
      <c r="D151" s="140" t="s">
        <v>73</v>
      </c>
      <c r="E151" s="150" t="s">
        <v>586</v>
      </c>
      <c r="F151" s="150" t="s">
        <v>662</v>
      </c>
      <c r="I151" s="142"/>
      <c r="J151" s="151">
        <f>BK151</f>
        <v>0</v>
      </c>
      <c r="L151" s="139"/>
      <c r="M151" s="144"/>
      <c r="N151" s="145"/>
      <c r="O151" s="145"/>
      <c r="P151" s="146">
        <f>P152</f>
        <v>0</v>
      </c>
      <c r="Q151" s="145"/>
      <c r="R151" s="146">
        <f>R152</f>
        <v>0</v>
      </c>
      <c r="S151" s="145"/>
      <c r="T151" s="147">
        <f>T152</f>
        <v>0</v>
      </c>
      <c r="AR151" s="140" t="s">
        <v>81</v>
      </c>
      <c r="AT151" s="148" t="s">
        <v>73</v>
      </c>
      <c r="AU151" s="148" t="s">
        <v>81</v>
      </c>
      <c r="AY151" s="140" t="s">
        <v>182</v>
      </c>
      <c r="BK151" s="149">
        <f>BK152</f>
        <v>0</v>
      </c>
    </row>
    <row r="152" spans="2:65" s="1" customFormat="1" ht="24" customHeight="1">
      <c r="B152" s="152"/>
      <c r="C152" s="153" t="s">
        <v>235</v>
      </c>
      <c r="D152" s="153" t="s">
        <v>184</v>
      </c>
      <c r="E152" s="154" t="s">
        <v>664</v>
      </c>
      <c r="F152" s="155" t="s">
        <v>665</v>
      </c>
      <c r="G152" s="156" t="s">
        <v>196</v>
      </c>
      <c r="H152" s="157">
        <v>2.5110000000000001</v>
      </c>
      <c r="I152" s="158"/>
      <c r="J152" s="159">
        <f>ROUND(I152*H152,2)</f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164" t="s">
        <v>189</v>
      </c>
      <c r="AT152" s="164" t="s">
        <v>184</v>
      </c>
      <c r="AU152" s="164" t="s">
        <v>86</v>
      </c>
      <c r="AY152" s="13" t="s">
        <v>182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3" t="s">
        <v>86</v>
      </c>
      <c r="BK152" s="165">
        <f>ROUND(I152*H152,2)</f>
        <v>0</v>
      </c>
      <c r="BL152" s="13" t="s">
        <v>189</v>
      </c>
      <c r="BM152" s="164" t="s">
        <v>289</v>
      </c>
    </row>
    <row r="153" spans="2:65" s="11" customFormat="1" ht="25.95" customHeight="1">
      <c r="B153" s="139"/>
      <c r="D153" s="140" t="s">
        <v>73</v>
      </c>
      <c r="E153" s="141" t="s">
        <v>667</v>
      </c>
      <c r="F153" s="141" t="s">
        <v>668</v>
      </c>
      <c r="I153" s="142"/>
      <c r="J153" s="143">
        <f>BK153</f>
        <v>0</v>
      </c>
      <c r="L153" s="139"/>
      <c r="M153" s="144"/>
      <c r="N153" s="145"/>
      <c r="O153" s="145"/>
      <c r="P153" s="146">
        <f>P154+P158+P164+P169</f>
        <v>0</v>
      </c>
      <c r="Q153" s="145"/>
      <c r="R153" s="146">
        <f>R154+R158+R164+R169</f>
        <v>0.27822000000000002</v>
      </c>
      <c r="S153" s="145"/>
      <c r="T153" s="147">
        <f>T154+T158+T164+T169</f>
        <v>0</v>
      </c>
      <c r="AR153" s="140" t="s">
        <v>86</v>
      </c>
      <c r="AT153" s="148" t="s">
        <v>73</v>
      </c>
      <c r="AU153" s="148" t="s">
        <v>74</v>
      </c>
      <c r="AY153" s="140" t="s">
        <v>182</v>
      </c>
      <c r="BK153" s="149">
        <f>BK154+BK158+BK164+BK169</f>
        <v>0</v>
      </c>
    </row>
    <row r="154" spans="2:65" s="11" customFormat="1" ht="22.95" customHeight="1">
      <c r="B154" s="139"/>
      <c r="D154" s="140" t="s">
        <v>73</v>
      </c>
      <c r="E154" s="150" t="s">
        <v>1699</v>
      </c>
      <c r="F154" s="150" t="s">
        <v>2280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SUM(P155:P157)</f>
        <v>0</v>
      </c>
      <c r="Q154" s="145"/>
      <c r="R154" s="146">
        <f>SUM(R155:R157)</f>
        <v>2.2750000000000003E-2</v>
      </c>
      <c r="S154" s="145"/>
      <c r="T154" s="147">
        <f>SUM(T155:T157)</f>
        <v>0</v>
      </c>
      <c r="AR154" s="140" t="s">
        <v>86</v>
      </c>
      <c r="AT154" s="148" t="s">
        <v>73</v>
      </c>
      <c r="AU154" s="148" t="s">
        <v>81</v>
      </c>
      <c r="AY154" s="140" t="s">
        <v>182</v>
      </c>
      <c r="BK154" s="149">
        <f>SUM(BK155:BK157)</f>
        <v>0</v>
      </c>
    </row>
    <row r="155" spans="2:65" s="1" customFormat="1" ht="16.5" customHeight="1">
      <c r="B155" s="152"/>
      <c r="C155" s="153" t="s">
        <v>239</v>
      </c>
      <c r="D155" s="153" t="s">
        <v>184</v>
      </c>
      <c r="E155" s="154" t="s">
        <v>2281</v>
      </c>
      <c r="F155" s="155" t="s">
        <v>2282</v>
      </c>
      <c r="G155" s="156" t="s">
        <v>312</v>
      </c>
      <c r="H155" s="157">
        <v>65</v>
      </c>
      <c r="I155" s="158"/>
      <c r="J155" s="159">
        <f>ROUND(I155*H155,2)</f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>O155*H155</f>
        <v>0</v>
      </c>
      <c r="Q155" s="162">
        <v>3.0000000000000001E-5</v>
      </c>
      <c r="R155" s="162">
        <f>Q155*H155</f>
        <v>1.9500000000000001E-3</v>
      </c>
      <c r="S155" s="162">
        <v>0</v>
      </c>
      <c r="T155" s="163">
        <f>S155*H155</f>
        <v>0</v>
      </c>
      <c r="AR155" s="164" t="s">
        <v>248</v>
      </c>
      <c r="AT155" s="164" t="s">
        <v>184</v>
      </c>
      <c r="AU155" s="164" t="s">
        <v>86</v>
      </c>
      <c r="AY155" s="13" t="s">
        <v>182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3" t="s">
        <v>86</v>
      </c>
      <c r="BK155" s="165">
        <f>ROUND(I155*H155,2)</f>
        <v>0</v>
      </c>
      <c r="BL155" s="13" t="s">
        <v>248</v>
      </c>
      <c r="BM155" s="164" t="s">
        <v>297</v>
      </c>
    </row>
    <row r="156" spans="2:65" s="1" customFormat="1" ht="24" customHeight="1">
      <c r="B156" s="152"/>
      <c r="C156" s="166" t="s">
        <v>243</v>
      </c>
      <c r="D156" s="166" t="s">
        <v>280</v>
      </c>
      <c r="E156" s="167" t="s">
        <v>2283</v>
      </c>
      <c r="F156" s="168" t="s">
        <v>2284</v>
      </c>
      <c r="G156" s="169" t="s">
        <v>312</v>
      </c>
      <c r="H156" s="170">
        <v>65</v>
      </c>
      <c r="I156" s="171"/>
      <c r="J156" s="172">
        <f>ROUND(I156*H156,2)</f>
        <v>0</v>
      </c>
      <c r="K156" s="168" t="s">
        <v>1</v>
      </c>
      <c r="L156" s="173"/>
      <c r="M156" s="174" t="s">
        <v>1</v>
      </c>
      <c r="N156" s="175" t="s">
        <v>40</v>
      </c>
      <c r="O156" s="51"/>
      <c r="P156" s="162">
        <f>O156*H156</f>
        <v>0</v>
      </c>
      <c r="Q156" s="162">
        <v>3.2000000000000003E-4</v>
      </c>
      <c r="R156" s="162">
        <f>Q156*H156</f>
        <v>2.0800000000000003E-2</v>
      </c>
      <c r="S156" s="162">
        <v>0</v>
      </c>
      <c r="T156" s="163">
        <f>S156*H156</f>
        <v>0</v>
      </c>
      <c r="AR156" s="164" t="s">
        <v>314</v>
      </c>
      <c r="AT156" s="164" t="s">
        <v>280</v>
      </c>
      <c r="AU156" s="164" t="s">
        <v>86</v>
      </c>
      <c r="AY156" s="13" t="s">
        <v>182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3" t="s">
        <v>86</v>
      </c>
      <c r="BK156" s="165">
        <f>ROUND(I156*H156,2)</f>
        <v>0</v>
      </c>
      <c r="BL156" s="13" t="s">
        <v>248</v>
      </c>
      <c r="BM156" s="164" t="s">
        <v>305</v>
      </c>
    </row>
    <row r="157" spans="2:65" s="1" customFormat="1" ht="24" customHeight="1">
      <c r="B157" s="152"/>
      <c r="C157" s="153" t="s">
        <v>248</v>
      </c>
      <c r="D157" s="153" t="s">
        <v>184</v>
      </c>
      <c r="E157" s="154" t="s">
        <v>1707</v>
      </c>
      <c r="F157" s="155" t="s">
        <v>1708</v>
      </c>
      <c r="G157" s="156" t="s">
        <v>196</v>
      </c>
      <c r="H157" s="157">
        <v>2.3E-2</v>
      </c>
      <c r="I157" s="158"/>
      <c r="J157" s="159">
        <f>ROUND(I157*H157,2)</f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64" t="s">
        <v>248</v>
      </c>
      <c r="AT157" s="164" t="s">
        <v>184</v>
      </c>
      <c r="AU157" s="164" t="s">
        <v>86</v>
      </c>
      <c r="AY157" s="13" t="s">
        <v>182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3" t="s">
        <v>86</v>
      </c>
      <c r="BK157" s="165">
        <f>ROUND(I157*H157,2)</f>
        <v>0</v>
      </c>
      <c r="BL157" s="13" t="s">
        <v>248</v>
      </c>
      <c r="BM157" s="164" t="s">
        <v>314</v>
      </c>
    </row>
    <row r="158" spans="2:65" s="11" customFormat="1" ht="22.95" customHeight="1">
      <c r="B158" s="139"/>
      <c r="D158" s="140" t="s">
        <v>73</v>
      </c>
      <c r="E158" s="150" t="s">
        <v>2285</v>
      </c>
      <c r="F158" s="150" t="s">
        <v>2286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SUM(P159:P163)</f>
        <v>0</v>
      </c>
      <c r="Q158" s="145"/>
      <c r="R158" s="146">
        <f>SUM(R159:R163)</f>
        <v>0.24935000000000002</v>
      </c>
      <c r="S158" s="145"/>
      <c r="T158" s="147">
        <f>SUM(T159:T163)</f>
        <v>0</v>
      </c>
      <c r="AR158" s="140" t="s">
        <v>86</v>
      </c>
      <c r="AT158" s="148" t="s">
        <v>73</v>
      </c>
      <c r="AU158" s="148" t="s">
        <v>81</v>
      </c>
      <c r="AY158" s="140" t="s">
        <v>182</v>
      </c>
      <c r="BK158" s="149">
        <f>SUM(BK159:BK163)</f>
        <v>0</v>
      </c>
    </row>
    <row r="159" spans="2:65" s="1" customFormat="1" ht="24" customHeight="1">
      <c r="B159" s="152"/>
      <c r="C159" s="153" t="s">
        <v>252</v>
      </c>
      <c r="D159" s="153" t="s">
        <v>184</v>
      </c>
      <c r="E159" s="154" t="s">
        <v>2287</v>
      </c>
      <c r="F159" s="155" t="s">
        <v>2288</v>
      </c>
      <c r="G159" s="156" t="s">
        <v>312</v>
      </c>
      <c r="H159" s="157">
        <v>3</v>
      </c>
      <c r="I159" s="158"/>
      <c r="J159" s="159">
        <f>ROUND(I159*H159,2)</f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>O159*H159</f>
        <v>0</v>
      </c>
      <c r="Q159" s="162">
        <v>6.0000000000000002E-5</v>
      </c>
      <c r="R159" s="162">
        <f>Q159*H159</f>
        <v>1.8000000000000001E-4</v>
      </c>
      <c r="S159" s="162">
        <v>0</v>
      </c>
      <c r="T159" s="163">
        <f>S159*H159</f>
        <v>0</v>
      </c>
      <c r="AR159" s="164" t="s">
        <v>248</v>
      </c>
      <c r="AT159" s="164" t="s">
        <v>184</v>
      </c>
      <c r="AU159" s="164" t="s">
        <v>86</v>
      </c>
      <c r="AY159" s="13" t="s">
        <v>182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3" t="s">
        <v>86</v>
      </c>
      <c r="BK159" s="165">
        <f>ROUND(I159*H159,2)</f>
        <v>0</v>
      </c>
      <c r="BL159" s="13" t="s">
        <v>248</v>
      </c>
      <c r="BM159" s="164" t="s">
        <v>322</v>
      </c>
    </row>
    <row r="160" spans="2:65" s="1" customFormat="1" ht="24" customHeight="1">
      <c r="B160" s="152"/>
      <c r="C160" s="153" t="s">
        <v>256</v>
      </c>
      <c r="D160" s="153" t="s">
        <v>184</v>
      </c>
      <c r="E160" s="154" t="s">
        <v>2289</v>
      </c>
      <c r="F160" s="155" t="s">
        <v>2290</v>
      </c>
      <c r="G160" s="156" t="s">
        <v>312</v>
      </c>
      <c r="H160" s="157">
        <v>1</v>
      </c>
      <c r="I160" s="158"/>
      <c r="J160" s="159">
        <f>ROUND(I160*H160,2)</f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>O160*H160</f>
        <v>0</v>
      </c>
      <c r="Q160" s="162">
        <v>1.5200000000000001E-3</v>
      </c>
      <c r="R160" s="162">
        <f>Q160*H160</f>
        <v>1.5200000000000001E-3</v>
      </c>
      <c r="S160" s="162">
        <v>0</v>
      </c>
      <c r="T160" s="163">
        <f>S160*H160</f>
        <v>0</v>
      </c>
      <c r="AR160" s="164" t="s">
        <v>248</v>
      </c>
      <c r="AT160" s="164" t="s">
        <v>184</v>
      </c>
      <c r="AU160" s="164" t="s">
        <v>86</v>
      </c>
      <c r="AY160" s="13" t="s">
        <v>182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3" t="s">
        <v>86</v>
      </c>
      <c r="BK160" s="165">
        <f>ROUND(I160*H160,2)</f>
        <v>0</v>
      </c>
      <c r="BL160" s="13" t="s">
        <v>248</v>
      </c>
      <c r="BM160" s="164" t="s">
        <v>331</v>
      </c>
    </row>
    <row r="161" spans="2:65" s="1" customFormat="1" ht="24" customHeight="1">
      <c r="B161" s="152"/>
      <c r="C161" s="153" t="s">
        <v>260</v>
      </c>
      <c r="D161" s="153" t="s">
        <v>184</v>
      </c>
      <c r="E161" s="154" t="s">
        <v>2291</v>
      </c>
      <c r="F161" s="155" t="s">
        <v>2292</v>
      </c>
      <c r="G161" s="156" t="s">
        <v>312</v>
      </c>
      <c r="H161" s="157">
        <v>65</v>
      </c>
      <c r="I161" s="158"/>
      <c r="J161" s="159">
        <f>ROUND(I161*H161,2)</f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>O161*H161</f>
        <v>0</v>
      </c>
      <c r="Q161" s="162">
        <v>3.81E-3</v>
      </c>
      <c r="R161" s="162">
        <f>Q161*H161</f>
        <v>0.24765000000000001</v>
      </c>
      <c r="S161" s="162">
        <v>0</v>
      </c>
      <c r="T161" s="163">
        <f>S161*H161</f>
        <v>0</v>
      </c>
      <c r="AR161" s="164" t="s">
        <v>248</v>
      </c>
      <c r="AT161" s="164" t="s">
        <v>184</v>
      </c>
      <c r="AU161" s="164" t="s">
        <v>86</v>
      </c>
      <c r="AY161" s="13" t="s">
        <v>182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3" t="s">
        <v>86</v>
      </c>
      <c r="BK161" s="165">
        <f>ROUND(I161*H161,2)</f>
        <v>0</v>
      </c>
      <c r="BL161" s="13" t="s">
        <v>248</v>
      </c>
      <c r="BM161" s="164" t="s">
        <v>339</v>
      </c>
    </row>
    <row r="162" spans="2:65" s="1" customFormat="1" ht="16.5" customHeight="1">
      <c r="B162" s="152"/>
      <c r="C162" s="153" t="s">
        <v>7</v>
      </c>
      <c r="D162" s="153" t="s">
        <v>184</v>
      </c>
      <c r="E162" s="154" t="s">
        <v>2293</v>
      </c>
      <c r="F162" s="155" t="s">
        <v>2294</v>
      </c>
      <c r="G162" s="156" t="s">
        <v>312</v>
      </c>
      <c r="H162" s="157">
        <v>86</v>
      </c>
      <c r="I162" s="158"/>
      <c r="J162" s="159">
        <f>ROUND(I162*H162,2)</f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>O162*H162</f>
        <v>0</v>
      </c>
      <c r="Q162" s="162">
        <v>0</v>
      </c>
      <c r="R162" s="162">
        <f>Q162*H162</f>
        <v>0</v>
      </c>
      <c r="S162" s="162">
        <v>0</v>
      </c>
      <c r="T162" s="163">
        <f>S162*H162</f>
        <v>0</v>
      </c>
      <c r="AR162" s="164" t="s">
        <v>248</v>
      </c>
      <c r="AT162" s="164" t="s">
        <v>184</v>
      </c>
      <c r="AU162" s="164" t="s">
        <v>86</v>
      </c>
      <c r="AY162" s="13" t="s">
        <v>182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3" t="s">
        <v>86</v>
      </c>
      <c r="BK162" s="165">
        <f>ROUND(I162*H162,2)</f>
        <v>0</v>
      </c>
      <c r="BL162" s="13" t="s">
        <v>248</v>
      </c>
      <c r="BM162" s="164" t="s">
        <v>347</v>
      </c>
    </row>
    <row r="163" spans="2:65" s="1" customFormat="1" ht="24" customHeight="1">
      <c r="B163" s="152"/>
      <c r="C163" s="153" t="s">
        <v>267</v>
      </c>
      <c r="D163" s="153" t="s">
        <v>184</v>
      </c>
      <c r="E163" s="154" t="s">
        <v>2295</v>
      </c>
      <c r="F163" s="155" t="s">
        <v>2296</v>
      </c>
      <c r="G163" s="156" t="s">
        <v>196</v>
      </c>
      <c r="H163" s="157">
        <v>0.249</v>
      </c>
      <c r="I163" s="158"/>
      <c r="J163" s="159">
        <f>ROUND(I163*H163,2)</f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AR163" s="164" t="s">
        <v>248</v>
      </c>
      <c r="AT163" s="164" t="s">
        <v>184</v>
      </c>
      <c r="AU163" s="164" t="s">
        <v>86</v>
      </c>
      <c r="AY163" s="13" t="s">
        <v>182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3" t="s">
        <v>86</v>
      </c>
      <c r="BK163" s="165">
        <f>ROUND(I163*H163,2)</f>
        <v>0</v>
      </c>
      <c r="BL163" s="13" t="s">
        <v>248</v>
      </c>
      <c r="BM163" s="164" t="s">
        <v>355</v>
      </c>
    </row>
    <row r="164" spans="2:65" s="11" customFormat="1" ht="22.95" customHeight="1">
      <c r="B164" s="139"/>
      <c r="D164" s="140" t="s">
        <v>73</v>
      </c>
      <c r="E164" s="150" t="s">
        <v>2297</v>
      </c>
      <c r="F164" s="150" t="s">
        <v>2298</v>
      </c>
      <c r="I164" s="142"/>
      <c r="J164" s="151">
        <f>BK164</f>
        <v>0</v>
      </c>
      <c r="L164" s="139"/>
      <c r="M164" s="144"/>
      <c r="N164" s="145"/>
      <c r="O164" s="145"/>
      <c r="P164" s="146">
        <f>SUM(P165:P168)</f>
        <v>0</v>
      </c>
      <c r="Q164" s="145"/>
      <c r="R164" s="146">
        <f>SUM(R165:R168)</f>
        <v>1.8000000000000001E-4</v>
      </c>
      <c r="S164" s="145"/>
      <c r="T164" s="147">
        <f>SUM(T165:T168)</f>
        <v>0</v>
      </c>
      <c r="AR164" s="140" t="s">
        <v>86</v>
      </c>
      <c r="AT164" s="148" t="s">
        <v>73</v>
      </c>
      <c r="AU164" s="148" t="s">
        <v>81</v>
      </c>
      <c r="AY164" s="140" t="s">
        <v>182</v>
      </c>
      <c r="BK164" s="149">
        <f>SUM(BK165:BK168)</f>
        <v>0</v>
      </c>
    </row>
    <row r="165" spans="2:65" s="1" customFormat="1" ht="16.5" customHeight="1">
      <c r="B165" s="152"/>
      <c r="C165" s="153" t="s">
        <v>271</v>
      </c>
      <c r="D165" s="153" t="s">
        <v>184</v>
      </c>
      <c r="E165" s="154" t="s">
        <v>2299</v>
      </c>
      <c r="F165" s="155" t="s">
        <v>2300</v>
      </c>
      <c r="G165" s="156" t="s">
        <v>246</v>
      </c>
      <c r="H165" s="157">
        <v>1</v>
      </c>
      <c r="I165" s="158"/>
      <c r="J165" s="159">
        <f>ROUND(I165*H165,2)</f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>O165*H165</f>
        <v>0</v>
      </c>
      <c r="Q165" s="162">
        <v>2.0000000000000002E-5</v>
      </c>
      <c r="R165" s="162">
        <f>Q165*H165</f>
        <v>2.0000000000000002E-5</v>
      </c>
      <c r="S165" s="162">
        <v>0</v>
      </c>
      <c r="T165" s="163">
        <f>S165*H165</f>
        <v>0</v>
      </c>
      <c r="AR165" s="164" t="s">
        <v>248</v>
      </c>
      <c r="AT165" s="164" t="s">
        <v>184</v>
      </c>
      <c r="AU165" s="164" t="s">
        <v>86</v>
      </c>
      <c r="AY165" s="13" t="s">
        <v>182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3" t="s">
        <v>86</v>
      </c>
      <c r="BK165" s="165">
        <f>ROUND(I165*H165,2)</f>
        <v>0</v>
      </c>
      <c r="BL165" s="13" t="s">
        <v>248</v>
      </c>
      <c r="BM165" s="164" t="s">
        <v>363</v>
      </c>
    </row>
    <row r="166" spans="2:65" s="1" customFormat="1" ht="16.5" customHeight="1">
      <c r="B166" s="152"/>
      <c r="C166" s="166" t="s">
        <v>275</v>
      </c>
      <c r="D166" s="166" t="s">
        <v>280</v>
      </c>
      <c r="E166" s="167" t="s">
        <v>2301</v>
      </c>
      <c r="F166" s="168" t="s">
        <v>2302</v>
      </c>
      <c r="G166" s="169" t="s">
        <v>246</v>
      </c>
      <c r="H166" s="170">
        <v>1</v>
      </c>
      <c r="I166" s="171"/>
      <c r="J166" s="172">
        <f>ROUND(I166*H166,2)</f>
        <v>0</v>
      </c>
      <c r="K166" s="168" t="s">
        <v>1</v>
      </c>
      <c r="L166" s="173"/>
      <c r="M166" s="174" t="s">
        <v>1</v>
      </c>
      <c r="N166" s="175" t="s">
        <v>40</v>
      </c>
      <c r="O166" s="51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AR166" s="164" t="s">
        <v>314</v>
      </c>
      <c r="AT166" s="164" t="s">
        <v>280</v>
      </c>
      <c r="AU166" s="164" t="s">
        <v>86</v>
      </c>
      <c r="AY166" s="13" t="s">
        <v>182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3" t="s">
        <v>86</v>
      </c>
      <c r="BK166" s="165">
        <f>ROUND(I166*H166,2)</f>
        <v>0</v>
      </c>
      <c r="BL166" s="13" t="s">
        <v>248</v>
      </c>
      <c r="BM166" s="164" t="s">
        <v>371</v>
      </c>
    </row>
    <row r="167" spans="2:65" s="1" customFormat="1" ht="24" customHeight="1">
      <c r="B167" s="152"/>
      <c r="C167" s="153" t="s">
        <v>279</v>
      </c>
      <c r="D167" s="153" t="s">
        <v>184</v>
      </c>
      <c r="E167" s="154" t="s">
        <v>2303</v>
      </c>
      <c r="F167" s="155" t="s">
        <v>2304</v>
      </c>
      <c r="G167" s="156" t="s">
        <v>246</v>
      </c>
      <c r="H167" s="157">
        <v>1</v>
      </c>
      <c r="I167" s="158"/>
      <c r="J167" s="159">
        <f>ROUND(I167*H167,2)</f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>O167*H167</f>
        <v>0</v>
      </c>
      <c r="Q167" s="162">
        <v>1.6000000000000001E-4</v>
      </c>
      <c r="R167" s="162">
        <f>Q167*H167</f>
        <v>1.6000000000000001E-4</v>
      </c>
      <c r="S167" s="162">
        <v>0</v>
      </c>
      <c r="T167" s="163">
        <f>S167*H167</f>
        <v>0</v>
      </c>
      <c r="AR167" s="164" t="s">
        <v>248</v>
      </c>
      <c r="AT167" s="164" t="s">
        <v>184</v>
      </c>
      <c r="AU167" s="164" t="s">
        <v>86</v>
      </c>
      <c r="AY167" s="13" t="s">
        <v>182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3" t="s">
        <v>86</v>
      </c>
      <c r="BK167" s="165">
        <f>ROUND(I167*H167,2)</f>
        <v>0</v>
      </c>
      <c r="BL167" s="13" t="s">
        <v>248</v>
      </c>
      <c r="BM167" s="164" t="s">
        <v>379</v>
      </c>
    </row>
    <row r="168" spans="2:65" s="1" customFormat="1" ht="16.5" customHeight="1">
      <c r="B168" s="152"/>
      <c r="C168" s="153"/>
      <c r="D168" s="153"/>
      <c r="E168" s="154"/>
      <c r="F168" s="155"/>
      <c r="G168" s="156"/>
      <c r="H168" s="157"/>
      <c r="I168" s="158"/>
      <c r="J168" s="159"/>
      <c r="K168" s="155" t="s">
        <v>1</v>
      </c>
      <c r="L168" s="28"/>
      <c r="M168" s="160" t="s">
        <v>1</v>
      </c>
      <c r="N168" s="161" t="s">
        <v>40</v>
      </c>
      <c r="O168" s="51"/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3" t="s">
        <v>86</v>
      </c>
      <c r="BK168" s="165">
        <f>ROUND(I168*H168,2)</f>
        <v>0</v>
      </c>
      <c r="BL168" s="13" t="s">
        <v>248</v>
      </c>
      <c r="BM168" s="164" t="s">
        <v>387</v>
      </c>
    </row>
    <row r="169" spans="2:65" s="11" customFormat="1" ht="22.95" customHeight="1">
      <c r="B169" s="139"/>
      <c r="D169" s="140" t="s">
        <v>73</v>
      </c>
      <c r="E169" s="150" t="s">
        <v>1152</v>
      </c>
      <c r="F169" s="150" t="s">
        <v>2305</v>
      </c>
      <c r="I169" s="142"/>
      <c r="J169" s="151">
        <f>BK169</f>
        <v>0</v>
      </c>
      <c r="L169" s="139"/>
      <c r="M169" s="144"/>
      <c r="N169" s="145"/>
      <c r="O169" s="145"/>
      <c r="P169" s="146">
        <f>P170</f>
        <v>0</v>
      </c>
      <c r="Q169" s="145"/>
      <c r="R169" s="146">
        <f>R170</f>
        <v>5.94E-3</v>
      </c>
      <c r="S169" s="145"/>
      <c r="T169" s="147">
        <f>T170</f>
        <v>0</v>
      </c>
      <c r="AR169" s="140" t="s">
        <v>86</v>
      </c>
      <c r="AT169" s="148" t="s">
        <v>73</v>
      </c>
      <c r="AU169" s="148" t="s">
        <v>81</v>
      </c>
      <c r="AY169" s="140" t="s">
        <v>182</v>
      </c>
      <c r="BK169" s="149">
        <f>BK170</f>
        <v>0</v>
      </c>
    </row>
    <row r="170" spans="2:65" s="1" customFormat="1" ht="24" customHeight="1">
      <c r="B170" s="152"/>
      <c r="C170" s="153" t="s">
        <v>289</v>
      </c>
      <c r="D170" s="153" t="s">
        <v>184</v>
      </c>
      <c r="E170" s="154" t="s">
        <v>2306</v>
      </c>
      <c r="F170" s="155" t="s">
        <v>2307</v>
      </c>
      <c r="G170" s="156" t="s">
        <v>312</v>
      </c>
      <c r="H170" s="157">
        <v>66</v>
      </c>
      <c r="I170" s="158"/>
      <c r="J170" s="159">
        <f>ROUND(I170*H170,2)</f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>O170*H170</f>
        <v>0</v>
      </c>
      <c r="Q170" s="162">
        <v>9.0000000000000006E-5</v>
      </c>
      <c r="R170" s="162">
        <f>Q170*H170</f>
        <v>5.94E-3</v>
      </c>
      <c r="S170" s="162">
        <v>0</v>
      </c>
      <c r="T170" s="163">
        <f>S170*H170</f>
        <v>0</v>
      </c>
      <c r="AR170" s="164" t="s">
        <v>248</v>
      </c>
      <c r="AT170" s="164" t="s">
        <v>184</v>
      </c>
      <c r="AU170" s="164" t="s">
        <v>86</v>
      </c>
      <c r="AY170" s="13" t="s">
        <v>182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3" t="s">
        <v>86</v>
      </c>
      <c r="BK170" s="165">
        <f>ROUND(I170*H170,2)</f>
        <v>0</v>
      </c>
      <c r="BL170" s="13" t="s">
        <v>248</v>
      </c>
      <c r="BM170" s="164" t="s">
        <v>396</v>
      </c>
    </row>
    <row r="171" spans="2:65" s="11" customFormat="1" ht="25.95" customHeight="1">
      <c r="B171" s="139"/>
      <c r="D171" s="140" t="s">
        <v>73</v>
      </c>
      <c r="E171" s="141" t="s">
        <v>280</v>
      </c>
      <c r="F171" s="141" t="s">
        <v>1200</v>
      </c>
      <c r="I171" s="142"/>
      <c r="J171" s="143">
        <f>BK171</f>
        <v>0</v>
      </c>
      <c r="L171" s="139"/>
      <c r="M171" s="144"/>
      <c r="N171" s="145"/>
      <c r="O171" s="145"/>
      <c r="P171" s="146">
        <f>P172</f>
        <v>0</v>
      </c>
      <c r="Q171" s="145"/>
      <c r="R171" s="146">
        <f>R172</f>
        <v>3.7000000000000054E-3</v>
      </c>
      <c r="S171" s="145"/>
      <c r="T171" s="147">
        <f>T172</f>
        <v>0</v>
      </c>
      <c r="AR171" s="140" t="s">
        <v>91</v>
      </c>
      <c r="AT171" s="148" t="s">
        <v>73</v>
      </c>
      <c r="AU171" s="148" t="s">
        <v>74</v>
      </c>
      <c r="AY171" s="140" t="s">
        <v>182</v>
      </c>
      <c r="BK171" s="149">
        <f>BK172</f>
        <v>0</v>
      </c>
    </row>
    <row r="172" spans="2:65" s="11" customFormat="1" ht="22.95" customHeight="1">
      <c r="B172" s="139"/>
      <c r="D172" s="140" t="s">
        <v>73</v>
      </c>
      <c r="E172" s="150" t="s">
        <v>1605</v>
      </c>
      <c r="F172" s="150" t="s">
        <v>2308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SUM(P173:P174)</f>
        <v>0</v>
      </c>
      <c r="Q172" s="145"/>
      <c r="R172" s="146">
        <f>SUM(R173:R174)</f>
        <v>3.7000000000000054E-3</v>
      </c>
      <c r="S172" s="145"/>
      <c r="T172" s="147">
        <f>SUM(T173:T174)</f>
        <v>0</v>
      </c>
      <c r="AR172" s="140" t="s">
        <v>91</v>
      </c>
      <c r="AT172" s="148" t="s">
        <v>73</v>
      </c>
      <c r="AU172" s="148" t="s">
        <v>81</v>
      </c>
      <c r="AY172" s="140" t="s">
        <v>182</v>
      </c>
      <c r="BK172" s="149">
        <f>SUM(BK173:BK174)</f>
        <v>0</v>
      </c>
    </row>
    <row r="173" spans="2:65" s="1" customFormat="1" ht="24" customHeight="1">
      <c r="B173" s="152"/>
      <c r="C173" s="153" t="s">
        <v>293</v>
      </c>
      <c r="D173" s="153" t="s">
        <v>184</v>
      </c>
      <c r="E173" s="154" t="s">
        <v>1610</v>
      </c>
      <c r="F173" s="155" t="s">
        <v>1611</v>
      </c>
      <c r="G173" s="156" t="s">
        <v>312</v>
      </c>
      <c r="H173" s="157">
        <v>17.600000000000001</v>
      </c>
      <c r="I173" s="158"/>
      <c r="J173" s="159">
        <f>ROUND(I173*H173,2)</f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>O173*H173</f>
        <v>0</v>
      </c>
      <c r="Q173" s="162">
        <v>0</v>
      </c>
      <c r="R173" s="162">
        <f>Q173*H173</f>
        <v>0</v>
      </c>
      <c r="S173" s="162">
        <v>0</v>
      </c>
      <c r="T173" s="163">
        <f>S173*H173</f>
        <v>0</v>
      </c>
      <c r="AR173" s="164" t="s">
        <v>445</v>
      </c>
      <c r="AT173" s="164" t="s">
        <v>184</v>
      </c>
      <c r="AU173" s="164" t="s">
        <v>86</v>
      </c>
      <c r="AY173" s="13" t="s">
        <v>182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3" t="s">
        <v>86</v>
      </c>
      <c r="BK173" s="165">
        <f>ROUND(I173*H173,2)</f>
        <v>0</v>
      </c>
      <c r="BL173" s="13" t="s">
        <v>445</v>
      </c>
      <c r="BM173" s="164" t="s">
        <v>405</v>
      </c>
    </row>
    <row r="174" spans="2:65" s="1" customFormat="1" ht="16.5" customHeight="1">
      <c r="B174" s="152"/>
      <c r="C174" s="166" t="s">
        <v>297</v>
      </c>
      <c r="D174" s="166" t="s">
        <v>280</v>
      </c>
      <c r="E174" s="167" t="s">
        <v>2309</v>
      </c>
      <c r="F174" s="168" t="s">
        <v>2310</v>
      </c>
      <c r="G174" s="169" t="s">
        <v>312</v>
      </c>
      <c r="H174" s="170">
        <v>17.600000000000001</v>
      </c>
      <c r="I174" s="171"/>
      <c r="J174" s="172">
        <f>ROUND(I174*H174,2)</f>
        <v>0</v>
      </c>
      <c r="K174" s="168" t="s">
        <v>1</v>
      </c>
      <c r="L174" s="173"/>
      <c r="M174" s="181" t="s">
        <v>1</v>
      </c>
      <c r="N174" s="182" t="s">
        <v>40</v>
      </c>
      <c r="O174" s="178"/>
      <c r="P174" s="179">
        <f>O174*H174</f>
        <v>0</v>
      </c>
      <c r="Q174" s="179">
        <v>2.1022727272727301E-4</v>
      </c>
      <c r="R174" s="179">
        <f>Q174*H174</f>
        <v>3.7000000000000054E-3</v>
      </c>
      <c r="S174" s="179">
        <v>0</v>
      </c>
      <c r="T174" s="180">
        <f>S174*H174</f>
        <v>0</v>
      </c>
      <c r="AR174" s="164" t="s">
        <v>1278</v>
      </c>
      <c r="AT174" s="164" t="s">
        <v>280</v>
      </c>
      <c r="AU174" s="164" t="s">
        <v>86</v>
      </c>
      <c r="AY174" s="13" t="s">
        <v>182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3" t="s">
        <v>86</v>
      </c>
      <c r="BK174" s="165">
        <f>ROUND(I174*H174,2)</f>
        <v>0</v>
      </c>
      <c r="BL174" s="13" t="s">
        <v>445</v>
      </c>
      <c r="BM174" s="164" t="s">
        <v>413</v>
      </c>
    </row>
    <row r="175" spans="2:65" s="1" customFormat="1" ht="7.05" customHeight="1">
      <c r="B175" s="40"/>
      <c r="C175" s="41"/>
      <c r="D175" s="41"/>
      <c r="E175" s="41"/>
      <c r="F175" s="41"/>
      <c r="G175" s="41"/>
      <c r="H175" s="41"/>
      <c r="I175" s="113"/>
      <c r="J175" s="41"/>
      <c r="K175" s="41"/>
      <c r="L175" s="28"/>
    </row>
  </sheetData>
  <autoFilter ref="C132:K174" xr:uid="{00000000-0009-0000-0000-000007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7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12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3" t="s">
        <v>116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50" t="str">
        <f>'Rekapitulácia stavby'!K6</f>
        <v>ZARIADENIE OPATROVATEĽSKEJ SLUŽBY A DENNÝ STACIONÁR V OBJEKTE SÚP. Č. 2845</v>
      </c>
      <c r="F7" s="251"/>
      <c r="G7" s="251"/>
      <c r="H7" s="251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50" t="s">
        <v>135</v>
      </c>
      <c r="F9" s="253"/>
      <c r="G9" s="253"/>
      <c r="H9" s="253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3" t="s">
        <v>2311</v>
      </c>
      <c r="F11" s="253"/>
      <c r="G11" s="253"/>
      <c r="H11" s="253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44322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4" t="str">
        <f>'Rekapitulácia stavby'!E14</f>
        <v>Vyplň údaj</v>
      </c>
      <c r="F20" s="226"/>
      <c r="G20" s="226"/>
      <c r="H20" s="226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0" t="s">
        <v>1</v>
      </c>
      <c r="F29" s="230"/>
      <c r="G29" s="230"/>
      <c r="H29" s="230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ROUND(J123,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ROUND((SUM(BE123:BE156)),  2)</f>
        <v>0</v>
      </c>
      <c r="I35" s="101">
        <v>0.2</v>
      </c>
      <c r="J35" s="100">
        <f>ROUND(((SUM(BE123:BE156))*I35),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ROUND((SUM(BF123:BF156)),  2)</f>
        <v>0</v>
      </c>
      <c r="I36" s="101">
        <v>0.2</v>
      </c>
      <c r="J36" s="100">
        <f>ROUND(((SUM(BF123:BF156))*I36),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ROUND((SUM(BG123:BG156)),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ROUND((SUM(BH123:BH156)),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ROUND((SUM(BI123:BI156)),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50" t="str">
        <f>E7</f>
        <v>ZARIADENIE OPATROVATEĽSKEJ SLUŽBY A DENNÝ STACIONÁR V OBJEKTE SÚP. Č. 2845</v>
      </c>
      <c r="F85" s="251"/>
      <c r="G85" s="251"/>
      <c r="H85" s="251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50" t="s">
        <v>135</v>
      </c>
      <c r="F87" s="253"/>
      <c r="G87" s="253"/>
      <c r="H87" s="253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3" t="str">
        <f>E11</f>
        <v>05 - SO 05 - TELEKOMUNIKAČNÁ PRÍPOJKA</v>
      </c>
      <c r="F89" s="253"/>
      <c r="G89" s="253"/>
      <c r="H89" s="253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44322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J123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1189</v>
      </c>
      <c r="E99" s="121"/>
      <c r="F99" s="121"/>
      <c r="G99" s="121"/>
      <c r="H99" s="121"/>
      <c r="I99" s="122"/>
      <c r="J99" s="123">
        <f>J124</f>
        <v>0</v>
      </c>
      <c r="L99" s="119"/>
    </row>
    <row r="100" spans="2:47" s="9" customFormat="1" ht="19.95" customHeight="1">
      <c r="B100" s="124"/>
      <c r="D100" s="125" t="s">
        <v>1191</v>
      </c>
      <c r="E100" s="126"/>
      <c r="F100" s="126"/>
      <c r="G100" s="126"/>
      <c r="H100" s="126"/>
      <c r="I100" s="127"/>
      <c r="J100" s="128">
        <f>J125</f>
        <v>0</v>
      </c>
      <c r="L100" s="124"/>
    </row>
    <row r="101" spans="2:47" s="9" customFormat="1" ht="19.95" customHeight="1">
      <c r="B101" s="124"/>
      <c r="D101" s="125" t="s">
        <v>1199</v>
      </c>
      <c r="E101" s="126"/>
      <c r="F101" s="126"/>
      <c r="G101" s="126"/>
      <c r="H101" s="126"/>
      <c r="I101" s="127"/>
      <c r="J101" s="128">
        <f>J155</f>
        <v>0</v>
      </c>
      <c r="L101" s="124"/>
    </row>
    <row r="102" spans="2:47" s="1" customFormat="1" ht="21.75" customHeight="1">
      <c r="B102" s="28"/>
      <c r="I102" s="93"/>
      <c r="L102" s="28"/>
    </row>
    <row r="103" spans="2:47" s="1" customFormat="1" ht="7.05" customHeight="1">
      <c r="B103" s="40"/>
      <c r="C103" s="41"/>
      <c r="D103" s="41"/>
      <c r="E103" s="41"/>
      <c r="F103" s="41"/>
      <c r="G103" s="41"/>
      <c r="H103" s="41"/>
      <c r="I103" s="113"/>
      <c r="J103" s="41"/>
      <c r="K103" s="41"/>
      <c r="L103" s="28"/>
    </row>
    <row r="107" spans="2:47" s="1" customFormat="1" ht="7.05" customHeight="1">
      <c r="B107" s="42"/>
      <c r="C107" s="43"/>
      <c r="D107" s="43"/>
      <c r="E107" s="43"/>
      <c r="F107" s="43"/>
      <c r="G107" s="43"/>
      <c r="H107" s="43"/>
      <c r="I107" s="114"/>
      <c r="J107" s="43"/>
      <c r="K107" s="43"/>
      <c r="L107" s="28"/>
    </row>
    <row r="108" spans="2:47" s="1" customFormat="1" ht="25.05" customHeight="1">
      <c r="B108" s="28"/>
      <c r="C108" s="17" t="s">
        <v>168</v>
      </c>
      <c r="I108" s="93"/>
      <c r="L108" s="28"/>
    </row>
    <row r="109" spans="2:47" s="1" customFormat="1" ht="7.05" customHeight="1">
      <c r="B109" s="28"/>
      <c r="I109" s="93"/>
      <c r="L109" s="28"/>
    </row>
    <row r="110" spans="2:47" s="1" customFormat="1" ht="12" customHeight="1">
      <c r="B110" s="28"/>
      <c r="C110" s="23" t="s">
        <v>15</v>
      </c>
      <c r="I110" s="93"/>
      <c r="L110" s="28"/>
    </row>
    <row r="111" spans="2:47" s="1" customFormat="1" ht="16.5" customHeight="1">
      <c r="B111" s="28"/>
      <c r="E111" s="250" t="str">
        <f>E7</f>
        <v>ZARIADENIE OPATROVATEĽSKEJ SLUŽBY A DENNÝ STACIONÁR V OBJEKTE SÚP. Č. 2845</v>
      </c>
      <c r="F111" s="251"/>
      <c r="G111" s="251"/>
      <c r="H111" s="251"/>
      <c r="I111" s="93"/>
      <c r="L111" s="28"/>
    </row>
    <row r="112" spans="2:47" ht="12" customHeight="1">
      <c r="B112" s="16"/>
      <c r="C112" s="23" t="s">
        <v>134</v>
      </c>
      <c r="L112" s="16"/>
    </row>
    <row r="113" spans="2:65" s="1" customFormat="1" ht="25.5" customHeight="1">
      <c r="B113" s="28"/>
      <c r="E113" s="250" t="s">
        <v>135</v>
      </c>
      <c r="F113" s="253"/>
      <c r="G113" s="253"/>
      <c r="H113" s="253"/>
      <c r="I113" s="93"/>
      <c r="L113" s="28"/>
    </row>
    <row r="114" spans="2:65" s="1" customFormat="1" ht="12" customHeight="1">
      <c r="B114" s="28"/>
      <c r="C114" s="23" t="s">
        <v>136</v>
      </c>
      <c r="I114" s="93"/>
      <c r="L114" s="28"/>
    </row>
    <row r="115" spans="2:65" s="1" customFormat="1" ht="16.5" customHeight="1">
      <c r="B115" s="28"/>
      <c r="E115" s="223" t="str">
        <f>E11</f>
        <v>05 - SO 05 - TELEKOMUNIKAČNÁ PRÍPOJKA</v>
      </c>
      <c r="F115" s="253"/>
      <c r="G115" s="253"/>
      <c r="H115" s="253"/>
      <c r="I115" s="93"/>
      <c r="L115" s="28"/>
    </row>
    <row r="116" spans="2:65" s="1" customFormat="1" ht="7.05" customHeight="1">
      <c r="B116" s="28"/>
      <c r="I116" s="93"/>
      <c r="L116" s="28"/>
    </row>
    <row r="117" spans="2:65" s="1" customFormat="1" ht="12" customHeight="1">
      <c r="B117" s="28"/>
      <c r="C117" s="23" t="s">
        <v>19</v>
      </c>
      <c r="F117" s="21" t="str">
        <f>F14</f>
        <v>parc. č. C KN 5066/204, k.ú. Snina</v>
      </c>
      <c r="I117" s="94" t="s">
        <v>21</v>
      </c>
      <c r="J117" s="48">
        <f>IF(J14="","",J14)</f>
        <v>44322</v>
      </c>
      <c r="L117" s="28"/>
    </row>
    <row r="118" spans="2:65" s="1" customFormat="1" ht="7.05" customHeight="1">
      <c r="B118" s="28"/>
      <c r="I118" s="93"/>
      <c r="L118" s="28"/>
    </row>
    <row r="119" spans="2:65" s="1" customFormat="1" ht="15.3" customHeight="1">
      <c r="B119" s="28"/>
      <c r="C119" s="23" t="s">
        <v>22</v>
      </c>
      <c r="F119" s="21" t="str">
        <f>E17</f>
        <v>Mesto Snina</v>
      </c>
      <c r="I119" s="94" t="s">
        <v>28</v>
      </c>
      <c r="J119" s="26" t="str">
        <f>E23</f>
        <v>Ing. Róbert Šmajda</v>
      </c>
      <c r="L119" s="28"/>
    </row>
    <row r="120" spans="2:65" s="1" customFormat="1" ht="15.3" customHeight="1">
      <c r="B120" s="28"/>
      <c r="C120" s="23" t="s">
        <v>26</v>
      </c>
      <c r="F120" s="21" t="str">
        <f>IF(E20="","",E20)</f>
        <v>Vyplň údaj</v>
      </c>
      <c r="I120" s="94" t="s">
        <v>31</v>
      </c>
      <c r="J120" s="26" t="str">
        <f>E26</f>
        <v>Martin Kofira - KM</v>
      </c>
      <c r="L120" s="28"/>
    </row>
    <row r="121" spans="2:65" s="1" customFormat="1" ht="10.35" customHeight="1">
      <c r="B121" s="28"/>
      <c r="I121" s="93"/>
      <c r="L121" s="28"/>
    </row>
    <row r="122" spans="2:65" s="10" customFormat="1" ht="29.25" customHeight="1">
      <c r="B122" s="129"/>
      <c r="C122" s="130" t="s">
        <v>169</v>
      </c>
      <c r="D122" s="131" t="s">
        <v>59</v>
      </c>
      <c r="E122" s="131" t="s">
        <v>55</v>
      </c>
      <c r="F122" s="131" t="s">
        <v>56</v>
      </c>
      <c r="G122" s="131" t="s">
        <v>170</v>
      </c>
      <c r="H122" s="131" t="s">
        <v>171</v>
      </c>
      <c r="I122" s="132" t="s">
        <v>172</v>
      </c>
      <c r="J122" s="133" t="s">
        <v>142</v>
      </c>
      <c r="K122" s="134" t="s">
        <v>173</v>
      </c>
      <c r="L122" s="129"/>
      <c r="M122" s="55" t="s">
        <v>1</v>
      </c>
      <c r="N122" s="56" t="s">
        <v>38</v>
      </c>
      <c r="O122" s="56" t="s">
        <v>174</v>
      </c>
      <c r="P122" s="56" t="s">
        <v>175</v>
      </c>
      <c r="Q122" s="56" t="s">
        <v>176</v>
      </c>
      <c r="R122" s="56" t="s">
        <v>177</v>
      </c>
      <c r="S122" s="56" t="s">
        <v>178</v>
      </c>
      <c r="T122" s="57" t="s">
        <v>179</v>
      </c>
    </row>
    <row r="123" spans="2:65" s="1" customFormat="1" ht="22.95" customHeight="1">
      <c r="B123" s="28"/>
      <c r="C123" s="60" t="s">
        <v>143</v>
      </c>
      <c r="I123" s="93"/>
      <c r="J123" s="135">
        <f>BK123</f>
        <v>0</v>
      </c>
      <c r="L123" s="28"/>
      <c r="M123" s="58"/>
      <c r="N123" s="49"/>
      <c r="O123" s="49"/>
      <c r="P123" s="136">
        <f>P124</f>
        <v>0</v>
      </c>
      <c r="Q123" s="49"/>
      <c r="R123" s="136">
        <f>R124</f>
        <v>0</v>
      </c>
      <c r="S123" s="49"/>
      <c r="T123" s="137">
        <f>T124</f>
        <v>0</v>
      </c>
      <c r="AT123" s="13" t="s">
        <v>73</v>
      </c>
      <c r="AU123" s="13" t="s">
        <v>144</v>
      </c>
      <c r="BK123" s="138">
        <f>BK124</f>
        <v>0</v>
      </c>
    </row>
    <row r="124" spans="2:65" s="11" customFormat="1" ht="25.95" customHeight="1">
      <c r="B124" s="139"/>
      <c r="D124" s="140" t="s">
        <v>73</v>
      </c>
      <c r="E124" s="141" t="s">
        <v>280</v>
      </c>
      <c r="F124" s="141" t="s">
        <v>1200</v>
      </c>
      <c r="I124" s="142"/>
      <c r="J124" s="143">
        <f>BK124</f>
        <v>0</v>
      </c>
      <c r="L124" s="139"/>
      <c r="M124" s="144"/>
      <c r="N124" s="145"/>
      <c r="O124" s="145"/>
      <c r="P124" s="146">
        <f>P125+P155</f>
        <v>0</v>
      </c>
      <c r="Q124" s="145"/>
      <c r="R124" s="146">
        <f>R125+R155</f>
        <v>0</v>
      </c>
      <c r="S124" s="145"/>
      <c r="T124" s="147">
        <f>T125+T155</f>
        <v>0</v>
      </c>
      <c r="AR124" s="140" t="s">
        <v>91</v>
      </c>
      <c r="AT124" s="148" t="s">
        <v>73</v>
      </c>
      <c r="AU124" s="148" t="s">
        <v>74</v>
      </c>
      <c r="AY124" s="140" t="s">
        <v>182</v>
      </c>
      <c r="BK124" s="149">
        <f>BK125+BK155</f>
        <v>0</v>
      </c>
    </row>
    <row r="125" spans="2:65" s="11" customFormat="1" ht="22.95" customHeight="1">
      <c r="B125" s="139"/>
      <c r="D125" s="140" t="s">
        <v>73</v>
      </c>
      <c r="E125" s="150" t="s">
        <v>1389</v>
      </c>
      <c r="F125" s="150" t="s">
        <v>1390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SUM(P126:P154)</f>
        <v>0</v>
      </c>
      <c r="Q125" s="145"/>
      <c r="R125" s="146">
        <f>SUM(R126:R154)</f>
        <v>0</v>
      </c>
      <c r="S125" s="145"/>
      <c r="T125" s="147">
        <f>SUM(T126:T154)</f>
        <v>0</v>
      </c>
      <c r="AR125" s="140" t="s">
        <v>91</v>
      </c>
      <c r="AT125" s="148" t="s">
        <v>73</v>
      </c>
      <c r="AU125" s="148" t="s">
        <v>81</v>
      </c>
      <c r="AY125" s="140" t="s">
        <v>182</v>
      </c>
      <c r="BK125" s="149">
        <f>SUM(BK126:BK154)</f>
        <v>0</v>
      </c>
    </row>
    <row r="126" spans="2:65" s="1" customFormat="1" ht="16.5" customHeight="1">
      <c r="B126" s="152"/>
      <c r="C126" s="153" t="s">
        <v>81</v>
      </c>
      <c r="D126" s="153" t="s">
        <v>184</v>
      </c>
      <c r="E126" s="154" t="s">
        <v>81</v>
      </c>
      <c r="F126" s="155" t="s">
        <v>2312</v>
      </c>
      <c r="G126" s="156" t="s">
        <v>1277</v>
      </c>
      <c r="H126" s="157">
        <v>1</v>
      </c>
      <c r="I126" s="158"/>
      <c r="J126" s="159">
        <f t="shared" ref="J126:J154" si="0">ROUND(I126*H126,2)</f>
        <v>0</v>
      </c>
      <c r="K126" s="155" t="s">
        <v>1</v>
      </c>
      <c r="L126" s="28"/>
      <c r="M126" s="160" t="s">
        <v>1</v>
      </c>
      <c r="N126" s="161" t="s">
        <v>40</v>
      </c>
      <c r="O126" s="51"/>
      <c r="P126" s="162">
        <f t="shared" ref="P126:P154" si="1">O126*H126</f>
        <v>0</v>
      </c>
      <c r="Q126" s="162">
        <v>0</v>
      </c>
      <c r="R126" s="162">
        <f t="shared" ref="R126:R154" si="2">Q126*H126</f>
        <v>0</v>
      </c>
      <c r="S126" s="162">
        <v>0</v>
      </c>
      <c r="T126" s="163">
        <f t="shared" ref="T126:T154" si="3">S126*H126</f>
        <v>0</v>
      </c>
      <c r="AR126" s="164" t="s">
        <v>445</v>
      </c>
      <c r="AT126" s="164" t="s">
        <v>184</v>
      </c>
      <c r="AU126" s="164" t="s">
        <v>86</v>
      </c>
      <c r="AY126" s="13" t="s">
        <v>182</v>
      </c>
      <c r="BE126" s="165">
        <f t="shared" ref="BE126:BE154" si="4">IF(N126="základná",J126,0)</f>
        <v>0</v>
      </c>
      <c r="BF126" s="165">
        <f t="shared" ref="BF126:BF154" si="5">IF(N126="znížená",J126,0)</f>
        <v>0</v>
      </c>
      <c r="BG126" s="165">
        <f t="shared" ref="BG126:BG154" si="6">IF(N126="zákl. prenesená",J126,0)</f>
        <v>0</v>
      </c>
      <c r="BH126" s="165">
        <f t="shared" ref="BH126:BH154" si="7">IF(N126="zníž. prenesená",J126,0)</f>
        <v>0</v>
      </c>
      <c r="BI126" s="165">
        <f t="shared" ref="BI126:BI154" si="8">IF(N126="nulová",J126,0)</f>
        <v>0</v>
      </c>
      <c r="BJ126" s="13" t="s">
        <v>86</v>
      </c>
      <c r="BK126" s="165">
        <f t="shared" ref="BK126:BK154" si="9">ROUND(I126*H126,2)</f>
        <v>0</v>
      </c>
      <c r="BL126" s="13" t="s">
        <v>445</v>
      </c>
      <c r="BM126" s="164" t="s">
        <v>239</v>
      </c>
    </row>
    <row r="127" spans="2:65" s="1" customFormat="1" ht="16.5" customHeight="1">
      <c r="B127" s="152"/>
      <c r="C127" s="153" t="s">
        <v>86</v>
      </c>
      <c r="D127" s="153" t="s">
        <v>184</v>
      </c>
      <c r="E127" s="154" t="s">
        <v>1279</v>
      </c>
      <c r="F127" s="155" t="s">
        <v>2313</v>
      </c>
      <c r="G127" s="156" t="s">
        <v>1277</v>
      </c>
      <c r="H127" s="157">
        <v>1</v>
      </c>
      <c r="I127" s="158"/>
      <c r="J127" s="159">
        <f t="shared" si="0"/>
        <v>0</v>
      </c>
      <c r="K127" s="155" t="s">
        <v>1</v>
      </c>
      <c r="L127" s="28"/>
      <c r="M127" s="160" t="s">
        <v>1</v>
      </c>
      <c r="N127" s="161" t="s">
        <v>40</v>
      </c>
      <c r="O127" s="51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AR127" s="164" t="s">
        <v>445</v>
      </c>
      <c r="AT127" s="164" t="s">
        <v>184</v>
      </c>
      <c r="AU127" s="164" t="s">
        <v>86</v>
      </c>
      <c r="AY127" s="13" t="s">
        <v>182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3" t="s">
        <v>86</v>
      </c>
      <c r="BK127" s="165">
        <f t="shared" si="9"/>
        <v>0</v>
      </c>
      <c r="BL127" s="13" t="s">
        <v>445</v>
      </c>
      <c r="BM127" s="164" t="s">
        <v>248</v>
      </c>
    </row>
    <row r="128" spans="2:65" s="1" customFormat="1" ht="16.5" customHeight="1">
      <c r="B128" s="152"/>
      <c r="C128" s="153" t="s">
        <v>91</v>
      </c>
      <c r="D128" s="153" t="s">
        <v>184</v>
      </c>
      <c r="E128" s="154" t="s">
        <v>1281</v>
      </c>
      <c r="F128" s="155" t="s">
        <v>2314</v>
      </c>
      <c r="G128" s="156" t="s">
        <v>1277</v>
      </c>
      <c r="H128" s="157">
        <v>16</v>
      </c>
      <c r="I128" s="158"/>
      <c r="J128" s="159">
        <f t="shared" si="0"/>
        <v>0</v>
      </c>
      <c r="K128" s="155" t="s">
        <v>1</v>
      </c>
      <c r="L128" s="28"/>
      <c r="M128" s="160" t="s">
        <v>1</v>
      </c>
      <c r="N128" s="161" t="s">
        <v>40</v>
      </c>
      <c r="O128" s="51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AR128" s="164" t="s">
        <v>445</v>
      </c>
      <c r="AT128" s="164" t="s">
        <v>184</v>
      </c>
      <c r="AU128" s="164" t="s">
        <v>86</v>
      </c>
      <c r="AY128" s="13" t="s">
        <v>182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3" t="s">
        <v>86</v>
      </c>
      <c r="BK128" s="165">
        <f t="shared" si="9"/>
        <v>0</v>
      </c>
      <c r="BL128" s="13" t="s">
        <v>445</v>
      </c>
      <c r="BM128" s="164" t="s">
        <v>256</v>
      </c>
    </row>
    <row r="129" spans="2:65" s="1" customFormat="1" ht="16.5" customHeight="1">
      <c r="B129" s="152"/>
      <c r="C129" s="153" t="s">
        <v>189</v>
      </c>
      <c r="D129" s="153" t="s">
        <v>184</v>
      </c>
      <c r="E129" s="154" t="s">
        <v>1283</v>
      </c>
      <c r="F129" s="155" t="s">
        <v>2315</v>
      </c>
      <c r="G129" s="156" t="s">
        <v>280</v>
      </c>
      <c r="H129" s="157">
        <v>1</v>
      </c>
      <c r="I129" s="158"/>
      <c r="J129" s="159">
        <f t="shared" si="0"/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AR129" s="164" t="s">
        <v>445</v>
      </c>
      <c r="AT129" s="164" t="s">
        <v>184</v>
      </c>
      <c r="AU129" s="164" t="s">
        <v>86</v>
      </c>
      <c r="AY129" s="13" t="s">
        <v>182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3" t="s">
        <v>86</v>
      </c>
      <c r="BK129" s="165">
        <f t="shared" si="9"/>
        <v>0</v>
      </c>
      <c r="BL129" s="13" t="s">
        <v>445</v>
      </c>
      <c r="BM129" s="164" t="s">
        <v>305</v>
      </c>
    </row>
    <row r="130" spans="2:65" s="1" customFormat="1" ht="16.5" customHeight="1">
      <c r="B130" s="152"/>
      <c r="C130" s="153" t="s">
        <v>201</v>
      </c>
      <c r="D130" s="153" t="s">
        <v>184</v>
      </c>
      <c r="E130" s="154" t="s">
        <v>1285</v>
      </c>
      <c r="F130" s="155" t="s">
        <v>2316</v>
      </c>
      <c r="G130" s="156" t="s">
        <v>1277</v>
      </c>
      <c r="H130" s="157">
        <v>8</v>
      </c>
      <c r="I130" s="158"/>
      <c r="J130" s="159">
        <f t="shared" si="0"/>
        <v>0</v>
      </c>
      <c r="K130" s="155" t="s">
        <v>1</v>
      </c>
      <c r="L130" s="28"/>
      <c r="M130" s="160" t="s">
        <v>1</v>
      </c>
      <c r="N130" s="161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445</v>
      </c>
      <c r="AT130" s="164" t="s">
        <v>184</v>
      </c>
      <c r="AU130" s="164" t="s">
        <v>86</v>
      </c>
      <c r="AY130" s="13" t="s">
        <v>182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445</v>
      </c>
      <c r="BM130" s="164" t="s">
        <v>314</v>
      </c>
    </row>
    <row r="131" spans="2:65" s="1" customFormat="1" ht="16.5" customHeight="1">
      <c r="B131" s="152"/>
      <c r="C131" s="153" t="s">
        <v>206</v>
      </c>
      <c r="D131" s="153" t="s">
        <v>184</v>
      </c>
      <c r="E131" s="154" t="s">
        <v>1287</v>
      </c>
      <c r="F131" s="155" t="s">
        <v>2317</v>
      </c>
      <c r="G131" s="156" t="s">
        <v>1277</v>
      </c>
      <c r="H131" s="157">
        <v>2</v>
      </c>
      <c r="I131" s="158"/>
      <c r="J131" s="159">
        <f t="shared" si="0"/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445</v>
      </c>
      <c r="AT131" s="164" t="s">
        <v>184</v>
      </c>
      <c r="AU131" s="164" t="s">
        <v>86</v>
      </c>
      <c r="AY131" s="13" t="s">
        <v>182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445</v>
      </c>
      <c r="BM131" s="164" t="s">
        <v>322</v>
      </c>
    </row>
    <row r="132" spans="2:65" s="1" customFormat="1" ht="16.5" customHeight="1">
      <c r="B132" s="152"/>
      <c r="C132" s="153" t="s">
        <v>210</v>
      </c>
      <c r="D132" s="153" t="s">
        <v>184</v>
      </c>
      <c r="E132" s="154" t="s">
        <v>1289</v>
      </c>
      <c r="F132" s="155" t="s">
        <v>2318</v>
      </c>
      <c r="G132" s="156" t="s">
        <v>1277</v>
      </c>
      <c r="H132" s="157">
        <v>4</v>
      </c>
      <c r="I132" s="158"/>
      <c r="J132" s="159">
        <f t="shared" si="0"/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445</v>
      </c>
      <c r="AT132" s="164" t="s">
        <v>184</v>
      </c>
      <c r="AU132" s="164" t="s">
        <v>86</v>
      </c>
      <c r="AY132" s="13" t="s">
        <v>182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445</v>
      </c>
      <c r="BM132" s="164" t="s">
        <v>331</v>
      </c>
    </row>
    <row r="133" spans="2:65" s="1" customFormat="1" ht="16.5" customHeight="1">
      <c r="B133" s="152"/>
      <c r="C133" s="153" t="s">
        <v>214</v>
      </c>
      <c r="D133" s="153" t="s">
        <v>184</v>
      </c>
      <c r="E133" s="154" t="s">
        <v>1291</v>
      </c>
      <c r="F133" s="155" t="s">
        <v>2319</v>
      </c>
      <c r="G133" s="156" t="s">
        <v>1277</v>
      </c>
      <c r="H133" s="157">
        <v>4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445</v>
      </c>
      <c r="AT133" s="164" t="s">
        <v>184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445</v>
      </c>
      <c r="BM133" s="164" t="s">
        <v>339</v>
      </c>
    </row>
    <row r="134" spans="2:65" s="1" customFormat="1" ht="16.5" customHeight="1">
      <c r="B134" s="152"/>
      <c r="C134" s="153" t="s">
        <v>219</v>
      </c>
      <c r="D134" s="153" t="s">
        <v>184</v>
      </c>
      <c r="E134" s="154" t="s">
        <v>1293</v>
      </c>
      <c r="F134" s="155" t="s">
        <v>2320</v>
      </c>
      <c r="G134" s="156" t="s">
        <v>1277</v>
      </c>
      <c r="H134" s="157">
        <v>1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445</v>
      </c>
      <c r="AT134" s="164" t="s">
        <v>184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445</v>
      </c>
      <c r="BM134" s="164" t="s">
        <v>347</v>
      </c>
    </row>
    <row r="135" spans="2:65" s="1" customFormat="1" ht="16.5" customHeight="1">
      <c r="B135" s="152"/>
      <c r="C135" s="153" t="s">
        <v>223</v>
      </c>
      <c r="D135" s="153" t="s">
        <v>184</v>
      </c>
      <c r="E135" s="154" t="s">
        <v>1295</v>
      </c>
      <c r="F135" s="155" t="s">
        <v>2321</v>
      </c>
      <c r="G135" s="156" t="s">
        <v>1590</v>
      </c>
      <c r="H135" s="157">
        <v>2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445</v>
      </c>
      <c r="AT135" s="164" t="s">
        <v>184</v>
      </c>
      <c r="AU135" s="164" t="s">
        <v>86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445</v>
      </c>
      <c r="BM135" s="164" t="s">
        <v>355</v>
      </c>
    </row>
    <row r="136" spans="2:65" s="1" customFormat="1" ht="16.5" customHeight="1">
      <c r="B136" s="152"/>
      <c r="C136" s="153" t="s">
        <v>227</v>
      </c>
      <c r="D136" s="153" t="s">
        <v>184</v>
      </c>
      <c r="E136" s="154" t="s">
        <v>86</v>
      </c>
      <c r="F136" s="155" t="s">
        <v>2322</v>
      </c>
      <c r="G136" s="156" t="s">
        <v>1277</v>
      </c>
      <c r="H136" s="157">
        <v>2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445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445</v>
      </c>
      <c r="BM136" s="164" t="s">
        <v>363</v>
      </c>
    </row>
    <row r="137" spans="2:65" s="1" customFormat="1" ht="16.5" customHeight="1">
      <c r="B137" s="152"/>
      <c r="C137" s="153" t="s">
        <v>231</v>
      </c>
      <c r="D137" s="153" t="s">
        <v>184</v>
      </c>
      <c r="E137" s="154" t="s">
        <v>1628</v>
      </c>
      <c r="F137" s="155" t="s">
        <v>2323</v>
      </c>
      <c r="G137" s="156" t="s">
        <v>1277</v>
      </c>
      <c r="H137" s="157">
        <v>2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445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445</v>
      </c>
      <c r="BM137" s="164" t="s">
        <v>371</v>
      </c>
    </row>
    <row r="138" spans="2:65" s="1" customFormat="1" ht="16.5" customHeight="1">
      <c r="B138" s="152"/>
      <c r="C138" s="153" t="s">
        <v>235</v>
      </c>
      <c r="D138" s="153" t="s">
        <v>184</v>
      </c>
      <c r="E138" s="154" t="s">
        <v>1631</v>
      </c>
      <c r="F138" s="155" t="s">
        <v>2324</v>
      </c>
      <c r="G138" s="156" t="s">
        <v>1277</v>
      </c>
      <c r="H138" s="157">
        <v>4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445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445</v>
      </c>
      <c r="BM138" s="164" t="s">
        <v>379</v>
      </c>
    </row>
    <row r="139" spans="2:65" s="1" customFormat="1" ht="16.5" customHeight="1">
      <c r="B139" s="152"/>
      <c r="C139" s="153" t="s">
        <v>239</v>
      </c>
      <c r="D139" s="153" t="s">
        <v>184</v>
      </c>
      <c r="E139" s="154" t="s">
        <v>1628</v>
      </c>
      <c r="F139" s="155" t="s">
        <v>2323</v>
      </c>
      <c r="G139" s="156" t="s">
        <v>1277</v>
      </c>
      <c r="H139" s="157">
        <v>2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445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445</v>
      </c>
      <c r="BM139" s="164" t="s">
        <v>387</v>
      </c>
    </row>
    <row r="140" spans="2:65" s="1" customFormat="1" ht="16.5" customHeight="1">
      <c r="B140" s="152"/>
      <c r="C140" s="153" t="s">
        <v>243</v>
      </c>
      <c r="D140" s="153" t="s">
        <v>184</v>
      </c>
      <c r="E140" s="154" t="s">
        <v>1634</v>
      </c>
      <c r="F140" s="155" t="s">
        <v>2325</v>
      </c>
      <c r="G140" s="156" t="s">
        <v>1277</v>
      </c>
      <c r="H140" s="157">
        <v>2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445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445</v>
      </c>
      <c r="BM140" s="164" t="s">
        <v>396</v>
      </c>
    </row>
    <row r="141" spans="2:65" s="1" customFormat="1" ht="16.5" customHeight="1">
      <c r="B141" s="152"/>
      <c r="C141" s="153" t="s">
        <v>248</v>
      </c>
      <c r="D141" s="153" t="s">
        <v>184</v>
      </c>
      <c r="E141" s="154" t="s">
        <v>2326</v>
      </c>
      <c r="F141" s="155" t="s">
        <v>2327</v>
      </c>
      <c r="G141" s="156" t="s">
        <v>1277</v>
      </c>
      <c r="H141" s="157">
        <v>1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445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445</v>
      </c>
      <c r="BM141" s="164" t="s">
        <v>405</v>
      </c>
    </row>
    <row r="142" spans="2:65" s="1" customFormat="1" ht="16.5" customHeight="1">
      <c r="B142" s="152"/>
      <c r="C142" s="153" t="s">
        <v>252</v>
      </c>
      <c r="D142" s="153" t="s">
        <v>184</v>
      </c>
      <c r="E142" s="154" t="s">
        <v>2328</v>
      </c>
      <c r="F142" s="155" t="s">
        <v>2329</v>
      </c>
      <c r="G142" s="156" t="s">
        <v>280</v>
      </c>
      <c r="H142" s="157">
        <v>87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445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445</v>
      </c>
      <c r="BM142" s="164" t="s">
        <v>413</v>
      </c>
    </row>
    <row r="143" spans="2:65" s="1" customFormat="1" ht="16.5" customHeight="1">
      <c r="B143" s="152"/>
      <c r="C143" s="153" t="s">
        <v>256</v>
      </c>
      <c r="D143" s="153" t="s">
        <v>184</v>
      </c>
      <c r="E143" s="154" t="s">
        <v>2330</v>
      </c>
      <c r="F143" s="155" t="s">
        <v>2331</v>
      </c>
      <c r="G143" s="156" t="s">
        <v>280</v>
      </c>
      <c r="H143" s="157">
        <v>87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445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445</v>
      </c>
      <c r="BM143" s="164" t="s">
        <v>421</v>
      </c>
    </row>
    <row r="144" spans="2:65" s="1" customFormat="1" ht="24" customHeight="1">
      <c r="B144" s="152"/>
      <c r="C144" s="166" t="s">
        <v>260</v>
      </c>
      <c r="D144" s="166" t="s">
        <v>280</v>
      </c>
      <c r="E144" s="167" t="s">
        <v>81</v>
      </c>
      <c r="F144" s="168" t="s">
        <v>2332</v>
      </c>
      <c r="G144" s="169" t="s">
        <v>280</v>
      </c>
      <c r="H144" s="170">
        <v>87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1278</v>
      </c>
      <c r="AT144" s="164" t="s">
        <v>280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445</v>
      </c>
      <c r="BM144" s="164" t="s">
        <v>86</v>
      </c>
    </row>
    <row r="145" spans="2:65" s="1" customFormat="1" ht="16.5" customHeight="1">
      <c r="B145" s="152"/>
      <c r="C145" s="166" t="s">
        <v>7</v>
      </c>
      <c r="D145" s="166" t="s">
        <v>280</v>
      </c>
      <c r="E145" s="167" t="s">
        <v>1279</v>
      </c>
      <c r="F145" s="168" t="s">
        <v>2333</v>
      </c>
      <c r="G145" s="169" t="s">
        <v>280</v>
      </c>
      <c r="H145" s="170">
        <v>87</v>
      </c>
      <c r="I145" s="171"/>
      <c r="J145" s="172">
        <f t="shared" si="0"/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1278</v>
      </c>
      <c r="AT145" s="164" t="s">
        <v>280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445</v>
      </c>
      <c r="BM145" s="164" t="s">
        <v>189</v>
      </c>
    </row>
    <row r="146" spans="2:65" s="1" customFormat="1" ht="16.5" customHeight="1">
      <c r="B146" s="152"/>
      <c r="C146" s="166" t="s">
        <v>267</v>
      </c>
      <c r="D146" s="166" t="s">
        <v>280</v>
      </c>
      <c r="E146" s="167" t="s">
        <v>1281</v>
      </c>
      <c r="F146" s="168" t="s">
        <v>2334</v>
      </c>
      <c r="G146" s="169" t="s">
        <v>1277</v>
      </c>
      <c r="H146" s="170">
        <v>4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1278</v>
      </c>
      <c r="AT146" s="164" t="s">
        <v>280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445</v>
      </c>
      <c r="BM146" s="164" t="s">
        <v>206</v>
      </c>
    </row>
    <row r="147" spans="2:65" s="1" customFormat="1" ht="16.5" customHeight="1">
      <c r="B147" s="152"/>
      <c r="C147" s="166" t="s">
        <v>271</v>
      </c>
      <c r="D147" s="166" t="s">
        <v>280</v>
      </c>
      <c r="E147" s="167" t="s">
        <v>1283</v>
      </c>
      <c r="F147" s="168" t="s">
        <v>2335</v>
      </c>
      <c r="G147" s="169" t="s">
        <v>1277</v>
      </c>
      <c r="H147" s="170">
        <v>4</v>
      </c>
      <c r="I147" s="171"/>
      <c r="J147" s="172">
        <f t="shared" si="0"/>
        <v>0</v>
      </c>
      <c r="K147" s="168" t="s">
        <v>1</v>
      </c>
      <c r="L147" s="173"/>
      <c r="M147" s="174" t="s">
        <v>1</v>
      </c>
      <c r="N147" s="175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1278</v>
      </c>
      <c r="AT147" s="164" t="s">
        <v>280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445</v>
      </c>
      <c r="BM147" s="164" t="s">
        <v>214</v>
      </c>
    </row>
    <row r="148" spans="2:65" s="1" customFormat="1" ht="16.5" customHeight="1">
      <c r="B148" s="152"/>
      <c r="C148" s="166" t="s">
        <v>275</v>
      </c>
      <c r="D148" s="166" t="s">
        <v>280</v>
      </c>
      <c r="E148" s="167" t="s">
        <v>1285</v>
      </c>
      <c r="F148" s="168" t="s">
        <v>2336</v>
      </c>
      <c r="G148" s="169" t="s">
        <v>1277</v>
      </c>
      <c r="H148" s="170">
        <v>1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1278</v>
      </c>
      <c r="AT148" s="164" t="s">
        <v>280</v>
      </c>
      <c r="AU148" s="164" t="s">
        <v>86</v>
      </c>
      <c r="AY148" s="13" t="s">
        <v>182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445</v>
      </c>
      <c r="BM148" s="164" t="s">
        <v>223</v>
      </c>
    </row>
    <row r="149" spans="2:65" s="1" customFormat="1" ht="16.5" customHeight="1">
      <c r="B149" s="152"/>
      <c r="C149" s="166" t="s">
        <v>279</v>
      </c>
      <c r="D149" s="166" t="s">
        <v>280</v>
      </c>
      <c r="E149" s="167" t="s">
        <v>1287</v>
      </c>
      <c r="F149" s="168" t="s">
        <v>2337</v>
      </c>
      <c r="G149" s="169" t="s">
        <v>1277</v>
      </c>
      <c r="H149" s="170">
        <v>1</v>
      </c>
      <c r="I149" s="171"/>
      <c r="J149" s="172">
        <f t="shared" si="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1278</v>
      </c>
      <c r="AT149" s="164" t="s">
        <v>280</v>
      </c>
      <c r="AU149" s="164" t="s">
        <v>86</v>
      </c>
      <c r="AY149" s="13" t="s">
        <v>182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445</v>
      </c>
      <c r="BM149" s="164" t="s">
        <v>231</v>
      </c>
    </row>
    <row r="150" spans="2:65" s="1" customFormat="1" ht="16.5" customHeight="1">
      <c r="B150" s="152"/>
      <c r="C150" s="166" t="s">
        <v>285</v>
      </c>
      <c r="D150" s="166" t="s">
        <v>280</v>
      </c>
      <c r="E150" s="167" t="s">
        <v>1289</v>
      </c>
      <c r="F150" s="168" t="s">
        <v>2338</v>
      </c>
      <c r="G150" s="169" t="s">
        <v>1277</v>
      </c>
      <c r="H150" s="170">
        <v>8</v>
      </c>
      <c r="I150" s="171"/>
      <c r="J150" s="172">
        <f t="shared" si="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1278</v>
      </c>
      <c r="AT150" s="164" t="s">
        <v>280</v>
      </c>
      <c r="AU150" s="164" t="s">
        <v>86</v>
      </c>
      <c r="AY150" s="13" t="s">
        <v>182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445</v>
      </c>
      <c r="BM150" s="164" t="s">
        <v>7</v>
      </c>
    </row>
    <row r="151" spans="2:65" s="1" customFormat="1" ht="16.5" customHeight="1">
      <c r="B151" s="152"/>
      <c r="C151" s="166" t="s">
        <v>289</v>
      </c>
      <c r="D151" s="166" t="s">
        <v>280</v>
      </c>
      <c r="E151" s="167" t="s">
        <v>1291</v>
      </c>
      <c r="F151" s="168" t="s">
        <v>2339</v>
      </c>
      <c r="G151" s="169" t="s">
        <v>1277</v>
      </c>
      <c r="H151" s="170">
        <v>8</v>
      </c>
      <c r="I151" s="171"/>
      <c r="J151" s="172">
        <f t="shared" si="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1278</v>
      </c>
      <c r="AT151" s="164" t="s">
        <v>280</v>
      </c>
      <c r="AU151" s="164" t="s">
        <v>86</v>
      </c>
      <c r="AY151" s="13" t="s">
        <v>182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445</v>
      </c>
      <c r="BM151" s="164" t="s">
        <v>271</v>
      </c>
    </row>
    <row r="152" spans="2:65" s="1" customFormat="1" ht="24" customHeight="1">
      <c r="B152" s="152"/>
      <c r="C152" s="166" t="s">
        <v>293</v>
      </c>
      <c r="D152" s="166" t="s">
        <v>280</v>
      </c>
      <c r="E152" s="167" t="s">
        <v>1293</v>
      </c>
      <c r="F152" s="168" t="s">
        <v>2340</v>
      </c>
      <c r="G152" s="169" t="s">
        <v>280</v>
      </c>
      <c r="H152" s="170">
        <v>1</v>
      </c>
      <c r="I152" s="171"/>
      <c r="J152" s="172">
        <f t="shared" si="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1278</v>
      </c>
      <c r="AT152" s="164" t="s">
        <v>280</v>
      </c>
      <c r="AU152" s="164" t="s">
        <v>86</v>
      </c>
      <c r="AY152" s="13" t="s">
        <v>182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445</v>
      </c>
      <c r="BM152" s="164" t="s">
        <v>279</v>
      </c>
    </row>
    <row r="153" spans="2:65" s="1" customFormat="1" ht="16.5" customHeight="1">
      <c r="B153" s="152"/>
      <c r="C153" s="166" t="s">
        <v>297</v>
      </c>
      <c r="D153" s="166" t="s">
        <v>280</v>
      </c>
      <c r="E153" s="167" t="s">
        <v>1295</v>
      </c>
      <c r="F153" s="168" t="s">
        <v>1405</v>
      </c>
      <c r="G153" s="169" t="s">
        <v>1277</v>
      </c>
      <c r="H153" s="170">
        <v>4</v>
      </c>
      <c r="I153" s="171"/>
      <c r="J153" s="172">
        <f t="shared" si="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1278</v>
      </c>
      <c r="AT153" s="164" t="s">
        <v>280</v>
      </c>
      <c r="AU153" s="164" t="s">
        <v>86</v>
      </c>
      <c r="AY153" s="13" t="s">
        <v>182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445</v>
      </c>
      <c r="BM153" s="164" t="s">
        <v>289</v>
      </c>
    </row>
    <row r="154" spans="2:65" s="1" customFormat="1" ht="16.5" customHeight="1">
      <c r="B154" s="152"/>
      <c r="C154" s="166" t="s">
        <v>301</v>
      </c>
      <c r="D154" s="166" t="s">
        <v>280</v>
      </c>
      <c r="E154" s="167" t="s">
        <v>1297</v>
      </c>
      <c r="F154" s="168" t="s">
        <v>2341</v>
      </c>
      <c r="G154" s="169" t="s">
        <v>1277</v>
      </c>
      <c r="H154" s="170">
        <v>4</v>
      </c>
      <c r="I154" s="171"/>
      <c r="J154" s="172">
        <f t="shared" si="0"/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1278</v>
      </c>
      <c r="AT154" s="164" t="s">
        <v>280</v>
      </c>
      <c r="AU154" s="164" t="s">
        <v>86</v>
      </c>
      <c r="AY154" s="13" t="s">
        <v>182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445</v>
      </c>
      <c r="BM154" s="164" t="s">
        <v>297</v>
      </c>
    </row>
    <row r="155" spans="2:65" s="11" customFormat="1" ht="22.95" customHeight="1">
      <c r="B155" s="139"/>
      <c r="D155" s="140" t="s">
        <v>73</v>
      </c>
      <c r="E155" s="150" t="s">
        <v>1605</v>
      </c>
      <c r="F155" s="150" t="s">
        <v>1606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</v>
      </c>
      <c r="AR155" s="140" t="s">
        <v>91</v>
      </c>
      <c r="AT155" s="148" t="s">
        <v>73</v>
      </c>
      <c r="AU155" s="148" t="s">
        <v>81</v>
      </c>
      <c r="AY155" s="140" t="s">
        <v>182</v>
      </c>
      <c r="BK155" s="149">
        <f>BK156</f>
        <v>0</v>
      </c>
    </row>
    <row r="156" spans="2:65" s="1" customFormat="1" ht="16.5" customHeight="1">
      <c r="B156" s="152"/>
      <c r="C156" s="153" t="s">
        <v>305</v>
      </c>
      <c r="D156" s="153" t="s">
        <v>184</v>
      </c>
      <c r="E156" s="154" t="s">
        <v>1297</v>
      </c>
      <c r="F156" s="155" t="s">
        <v>2342</v>
      </c>
      <c r="G156" s="156" t="s">
        <v>1277</v>
      </c>
      <c r="H156" s="157">
        <v>2</v>
      </c>
      <c r="I156" s="158"/>
      <c r="J156" s="159">
        <f>ROUND(I156*H156,2)</f>
        <v>0</v>
      </c>
      <c r="K156" s="155" t="s">
        <v>1</v>
      </c>
      <c r="L156" s="28"/>
      <c r="M156" s="176" t="s">
        <v>1</v>
      </c>
      <c r="N156" s="177" t="s">
        <v>40</v>
      </c>
      <c r="O156" s="178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AR156" s="164" t="s">
        <v>445</v>
      </c>
      <c r="AT156" s="164" t="s">
        <v>184</v>
      </c>
      <c r="AU156" s="164" t="s">
        <v>86</v>
      </c>
      <c r="AY156" s="13" t="s">
        <v>182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3" t="s">
        <v>86</v>
      </c>
      <c r="BK156" s="165">
        <f>ROUND(I156*H156,2)</f>
        <v>0</v>
      </c>
      <c r="BL156" s="13" t="s">
        <v>445</v>
      </c>
      <c r="BM156" s="164" t="s">
        <v>429</v>
      </c>
    </row>
    <row r="157" spans="2:65" s="1" customFormat="1" ht="7.05" customHeight="1">
      <c r="B157" s="40"/>
      <c r="C157" s="41"/>
      <c r="D157" s="41"/>
      <c r="E157" s="41"/>
      <c r="F157" s="41"/>
      <c r="G157" s="41"/>
      <c r="H157" s="41"/>
      <c r="I157" s="113"/>
      <c r="J157" s="41"/>
      <c r="K157" s="41"/>
      <c r="L157" s="28"/>
    </row>
  </sheetData>
  <autoFilter ref="C122:K156" xr:uid="{00000000-0009-0000-0000-000008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01.01a - ASR</vt:lpstr>
      <vt:lpstr>01.02 - ELI</vt:lpstr>
      <vt:lpstr>01.04 - VZT</vt:lpstr>
      <vt:lpstr>01.05 - ZTI</vt:lpstr>
      <vt:lpstr>02 - SO 02 - KANALIZAČNÁ ...</vt:lpstr>
      <vt:lpstr>03 - SO 03 - VODOVODNA PR...</vt:lpstr>
      <vt:lpstr>04 - SO 04 - TEPLOVODNÁ P...</vt:lpstr>
      <vt:lpstr>05 - SO 05 - TELEKOMUNIKA...</vt:lpstr>
      <vt:lpstr>06 - SO 06 - ODBERNÉ ELEK...</vt:lpstr>
      <vt:lpstr>07 - SO 07 - PRELOŽKA OPT...</vt:lpstr>
      <vt:lpstr>01.01b - ASR </vt:lpstr>
      <vt:lpstr>01.03 - ÚVK</vt:lpstr>
      <vt:lpstr>'01.01a - ASR'!Názvy_tlače</vt:lpstr>
      <vt:lpstr>'01.01b - ASR '!Názvy_tlače</vt:lpstr>
      <vt:lpstr>'01.02 - ELI'!Názvy_tlače</vt:lpstr>
      <vt:lpstr>'01.03 - ÚVK'!Názvy_tlače</vt:lpstr>
      <vt:lpstr>'01.04 - VZT'!Názvy_tlače</vt:lpstr>
      <vt:lpstr>'01.05 - ZTI'!Názvy_tlače</vt:lpstr>
      <vt:lpstr>'02 - SO 02 - KANALIZAČNÁ ...'!Názvy_tlače</vt:lpstr>
      <vt:lpstr>'03 - SO 03 - VODOVODNA PR...'!Názvy_tlače</vt:lpstr>
      <vt:lpstr>'04 - SO 04 - TEPLOVODNÁ P...'!Názvy_tlače</vt:lpstr>
      <vt:lpstr>'05 - SO 05 - TELEKOMUNIKA...'!Názvy_tlače</vt:lpstr>
      <vt:lpstr>'06 - SO 06 - ODBERNÉ ELEK...'!Názvy_tlače</vt:lpstr>
      <vt:lpstr>'07 - SO 07 - PRELOŽKA OPT...'!Názvy_tlače</vt:lpstr>
      <vt:lpstr>'Rekapitulácia stavby'!Názvy_tlače</vt:lpstr>
      <vt:lpstr>'01.01a - ASR'!Oblasť_tlače</vt:lpstr>
      <vt:lpstr>'01.01b - ASR '!Oblasť_tlače</vt:lpstr>
      <vt:lpstr>'01.02 - ELI'!Oblasť_tlače</vt:lpstr>
      <vt:lpstr>'01.03 - ÚVK'!Oblasť_tlače</vt:lpstr>
      <vt:lpstr>'01.04 - VZT'!Oblasť_tlače</vt:lpstr>
      <vt:lpstr>'01.05 - ZTI'!Oblasť_tlače</vt:lpstr>
      <vt:lpstr>'02 - SO 02 - KANALIZAČNÁ ...'!Oblasť_tlače</vt:lpstr>
      <vt:lpstr>'03 - SO 03 - VODOVODNA PR...'!Oblasť_tlače</vt:lpstr>
      <vt:lpstr>'04 - SO 04 - TEPLOVODNÁ P...'!Oblasť_tlače</vt:lpstr>
      <vt:lpstr>'05 - SO 05 - TELEKOMUNIKA...'!Oblasť_tlače</vt:lpstr>
      <vt:lpstr>'06 - SO 06 - ODBERNÉ ELEK...'!Oblasť_tlače</vt:lpstr>
      <vt:lpstr>'07 - SO 07 - PRELOŽKA OPT...'!Oblasť_tlače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LAPTOP-JVJKK6JQ\Martin</dc:creator>
  <cp:lastModifiedBy>uzivatel</cp:lastModifiedBy>
  <dcterms:created xsi:type="dcterms:W3CDTF">2021-02-16T18:43:59Z</dcterms:created>
  <dcterms:modified xsi:type="dcterms:W3CDTF">2021-05-07T11:30:07Z</dcterms:modified>
</cp:coreProperties>
</file>