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HomeServer\homes\7920182\Dokumenty\STAVBY\Prodloužení kolumbária\A_PŘÍPRAVA\A.2_Prodloužení kolumbária\02_Rozpočet stavby\Rozpočet_bez VO, chodníků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01 SO-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SO-01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SO-01 Pol'!$A$1:$X$178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G42" i="1"/>
  <c r="F42" i="1"/>
  <c r="G41" i="1"/>
  <c r="F41" i="1"/>
  <c r="G39" i="1"/>
  <c r="F39" i="1"/>
  <c r="G177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G17" i="12"/>
  <c r="M17" i="12" s="1"/>
  <c r="I17" i="12"/>
  <c r="K17" i="12"/>
  <c r="O17" i="12"/>
  <c r="Q17" i="12"/>
  <c r="V17" i="12"/>
  <c r="G24" i="12"/>
  <c r="I24" i="12"/>
  <c r="K24" i="12"/>
  <c r="M24" i="12"/>
  <c r="O24" i="12"/>
  <c r="Q24" i="12"/>
  <c r="V24" i="12"/>
  <c r="G26" i="12"/>
  <c r="I26" i="12"/>
  <c r="K26" i="12"/>
  <c r="M26" i="12"/>
  <c r="O26" i="12"/>
  <c r="Q26" i="12"/>
  <c r="V26" i="12"/>
  <c r="G29" i="12"/>
  <c r="I29" i="12"/>
  <c r="K29" i="12"/>
  <c r="M29" i="12"/>
  <c r="O29" i="12"/>
  <c r="Q29" i="12"/>
  <c r="V29" i="12"/>
  <c r="G33" i="12"/>
  <c r="M33" i="12" s="1"/>
  <c r="I33" i="12"/>
  <c r="K33" i="12"/>
  <c r="O33" i="12"/>
  <c r="Q33" i="12"/>
  <c r="V33" i="12"/>
  <c r="G41" i="12"/>
  <c r="I41" i="12"/>
  <c r="K41" i="12"/>
  <c r="M41" i="12"/>
  <c r="O41" i="12"/>
  <c r="Q41" i="12"/>
  <c r="V41" i="12"/>
  <c r="G44" i="12"/>
  <c r="I44" i="12"/>
  <c r="K44" i="12"/>
  <c r="M44" i="12"/>
  <c r="O44" i="12"/>
  <c r="Q44" i="12"/>
  <c r="V44" i="12"/>
  <c r="G48" i="12"/>
  <c r="I48" i="12"/>
  <c r="K48" i="12"/>
  <c r="M48" i="12"/>
  <c r="O48" i="12"/>
  <c r="Q48" i="12"/>
  <c r="V48" i="12"/>
  <c r="G50" i="12"/>
  <c r="M50" i="12" s="1"/>
  <c r="I50" i="12"/>
  <c r="K50" i="12"/>
  <c r="O50" i="12"/>
  <c r="Q50" i="12"/>
  <c r="V50" i="12"/>
  <c r="G52" i="12"/>
  <c r="I52" i="12"/>
  <c r="K52" i="12"/>
  <c r="M52" i="12"/>
  <c r="O52" i="12"/>
  <c r="Q52" i="12"/>
  <c r="V52" i="12"/>
  <c r="G54" i="12"/>
  <c r="I54" i="12"/>
  <c r="K54" i="12"/>
  <c r="M54" i="12"/>
  <c r="O54" i="12"/>
  <c r="Q54" i="12"/>
  <c r="V54" i="12"/>
  <c r="G56" i="12"/>
  <c r="M56" i="12" s="1"/>
  <c r="I56" i="12"/>
  <c r="K56" i="12"/>
  <c r="O56" i="12"/>
  <c r="Q56" i="12"/>
  <c r="V56" i="12"/>
  <c r="G58" i="12"/>
  <c r="M58" i="12" s="1"/>
  <c r="I58" i="12"/>
  <c r="K58" i="12"/>
  <c r="O58" i="12"/>
  <c r="Q58" i="12"/>
  <c r="V58" i="12"/>
  <c r="G60" i="12"/>
  <c r="I60" i="12"/>
  <c r="K60" i="12"/>
  <c r="M60" i="12"/>
  <c r="O60" i="12"/>
  <c r="Q60" i="12"/>
  <c r="V60" i="12"/>
  <c r="G62" i="12"/>
  <c r="I62" i="12"/>
  <c r="K62" i="12"/>
  <c r="M62" i="12"/>
  <c r="O62" i="12"/>
  <c r="Q62" i="12"/>
  <c r="V62" i="12"/>
  <c r="G64" i="12"/>
  <c r="M64" i="12" s="1"/>
  <c r="I64" i="12"/>
  <c r="K64" i="12"/>
  <c r="O64" i="12"/>
  <c r="Q64" i="12"/>
  <c r="V64" i="12"/>
  <c r="G66" i="12"/>
  <c r="M66" i="12" s="1"/>
  <c r="I66" i="12"/>
  <c r="K66" i="12"/>
  <c r="O66" i="12"/>
  <c r="Q66" i="12"/>
  <c r="V66" i="12"/>
  <c r="G68" i="12"/>
  <c r="I68" i="12"/>
  <c r="K68" i="12"/>
  <c r="M68" i="12"/>
  <c r="O68" i="12"/>
  <c r="Q68" i="12"/>
  <c r="V68" i="12"/>
  <c r="G70" i="12"/>
  <c r="I70" i="12"/>
  <c r="K70" i="12"/>
  <c r="M70" i="12"/>
  <c r="O70" i="12"/>
  <c r="Q70" i="12"/>
  <c r="V70" i="12"/>
  <c r="G72" i="12"/>
  <c r="M72" i="12" s="1"/>
  <c r="I72" i="12"/>
  <c r="K72" i="12"/>
  <c r="O72" i="12"/>
  <c r="Q72" i="12"/>
  <c r="V72" i="12"/>
  <c r="G74" i="12"/>
  <c r="M74" i="12" s="1"/>
  <c r="I74" i="12"/>
  <c r="K74" i="12"/>
  <c r="O74" i="12"/>
  <c r="Q74" i="12"/>
  <c r="V74" i="12"/>
  <c r="I76" i="12"/>
  <c r="K76" i="12"/>
  <c r="Q76" i="12"/>
  <c r="V76" i="12"/>
  <c r="G77" i="12"/>
  <c r="I77" i="12"/>
  <c r="K77" i="12"/>
  <c r="M77" i="12"/>
  <c r="O77" i="12"/>
  <c r="Q77" i="12"/>
  <c r="V77" i="12"/>
  <c r="G79" i="12"/>
  <c r="G76" i="12" s="1"/>
  <c r="I79" i="12"/>
  <c r="K79" i="12"/>
  <c r="O79" i="12"/>
  <c r="O76" i="12" s="1"/>
  <c r="Q79" i="12"/>
  <c r="V79" i="12"/>
  <c r="G82" i="12"/>
  <c r="M82" i="12" s="1"/>
  <c r="I82" i="12"/>
  <c r="K82" i="12"/>
  <c r="K81" i="12" s="1"/>
  <c r="O82" i="12"/>
  <c r="Q82" i="12"/>
  <c r="V82" i="12"/>
  <c r="V81" i="12" s="1"/>
  <c r="G87" i="12"/>
  <c r="I87" i="12"/>
  <c r="K87" i="12"/>
  <c r="M87" i="12"/>
  <c r="O87" i="12"/>
  <c r="Q87" i="12"/>
  <c r="V87" i="12"/>
  <c r="G89" i="12"/>
  <c r="M89" i="12" s="1"/>
  <c r="I89" i="12"/>
  <c r="K89" i="12"/>
  <c r="O89" i="12"/>
  <c r="O81" i="12" s="1"/>
  <c r="Q89" i="12"/>
  <c r="V89" i="12"/>
  <c r="G91" i="12"/>
  <c r="M91" i="12" s="1"/>
  <c r="I91" i="12"/>
  <c r="I81" i="12" s="1"/>
  <c r="K91" i="12"/>
  <c r="O91" i="12"/>
  <c r="Q91" i="12"/>
  <c r="Q81" i="12" s="1"/>
  <c r="V91" i="12"/>
  <c r="G93" i="12"/>
  <c r="M93" i="12" s="1"/>
  <c r="I93" i="12"/>
  <c r="K93" i="12"/>
  <c r="O93" i="12"/>
  <c r="Q93" i="12"/>
  <c r="V93" i="12"/>
  <c r="G95" i="12"/>
  <c r="I95" i="12"/>
  <c r="K95" i="12"/>
  <c r="M95" i="12"/>
  <c r="O95" i="12"/>
  <c r="Q95" i="12"/>
  <c r="V95" i="12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V99" i="12"/>
  <c r="G102" i="12"/>
  <c r="M102" i="12" s="1"/>
  <c r="I102" i="12"/>
  <c r="K102" i="12"/>
  <c r="O102" i="12"/>
  <c r="Q102" i="12"/>
  <c r="V102" i="12"/>
  <c r="G104" i="12"/>
  <c r="G103" i="12" s="1"/>
  <c r="I104" i="12"/>
  <c r="K104" i="12"/>
  <c r="O104" i="12"/>
  <c r="O103" i="12" s="1"/>
  <c r="Q104" i="12"/>
  <c r="V104" i="12"/>
  <c r="G106" i="12"/>
  <c r="M106" i="12" s="1"/>
  <c r="I106" i="12"/>
  <c r="I103" i="12" s="1"/>
  <c r="K106" i="12"/>
  <c r="O106" i="12"/>
  <c r="Q106" i="12"/>
  <c r="Q103" i="12" s="1"/>
  <c r="V106" i="12"/>
  <c r="G111" i="12"/>
  <c r="M111" i="12" s="1"/>
  <c r="I111" i="12"/>
  <c r="K111" i="12"/>
  <c r="K103" i="12" s="1"/>
  <c r="O111" i="12"/>
  <c r="Q111" i="12"/>
  <c r="V111" i="12"/>
  <c r="V103" i="12" s="1"/>
  <c r="G118" i="12"/>
  <c r="G117" i="12" s="1"/>
  <c r="I118" i="12"/>
  <c r="K118" i="12"/>
  <c r="O118" i="12"/>
  <c r="O117" i="12" s="1"/>
  <c r="Q118" i="12"/>
  <c r="V118" i="12"/>
  <c r="G120" i="12"/>
  <c r="M120" i="12" s="1"/>
  <c r="I120" i="12"/>
  <c r="I117" i="12" s="1"/>
  <c r="K120" i="12"/>
  <c r="O120" i="12"/>
  <c r="Q120" i="12"/>
  <c r="Q117" i="12" s="1"/>
  <c r="V120" i="12"/>
  <c r="G122" i="12"/>
  <c r="M122" i="12" s="1"/>
  <c r="I122" i="12"/>
  <c r="K122" i="12"/>
  <c r="K117" i="12" s="1"/>
  <c r="O122" i="12"/>
  <c r="Q122" i="12"/>
  <c r="V122" i="12"/>
  <c r="V117" i="12" s="1"/>
  <c r="I124" i="12"/>
  <c r="K124" i="12"/>
  <c r="Q124" i="12"/>
  <c r="V124" i="12"/>
  <c r="G125" i="12"/>
  <c r="G124" i="12" s="1"/>
  <c r="I125" i="12"/>
  <c r="K125" i="12"/>
  <c r="O125" i="12"/>
  <c r="O124" i="12" s="1"/>
  <c r="Q125" i="12"/>
  <c r="V125" i="12"/>
  <c r="I128" i="12"/>
  <c r="Q128" i="12"/>
  <c r="G129" i="12"/>
  <c r="M129" i="12" s="1"/>
  <c r="I129" i="12"/>
  <c r="K129" i="12"/>
  <c r="K128" i="12" s="1"/>
  <c r="O129" i="12"/>
  <c r="Q129" i="12"/>
  <c r="V129" i="12"/>
  <c r="V128" i="12" s="1"/>
  <c r="G131" i="12"/>
  <c r="I131" i="12"/>
  <c r="K131" i="12"/>
  <c r="M131" i="12"/>
  <c r="O131" i="12"/>
  <c r="Q131" i="12"/>
  <c r="V131" i="12"/>
  <c r="G133" i="12"/>
  <c r="G128" i="12" s="1"/>
  <c r="I133" i="12"/>
  <c r="K133" i="12"/>
  <c r="O133" i="12"/>
  <c r="O128" i="12" s="1"/>
  <c r="Q133" i="12"/>
  <c r="V133" i="12"/>
  <c r="G135" i="12"/>
  <c r="I135" i="12"/>
  <c r="O135" i="12"/>
  <c r="Q135" i="12"/>
  <c r="G136" i="12"/>
  <c r="M136" i="12" s="1"/>
  <c r="M135" i="12" s="1"/>
  <c r="I136" i="12"/>
  <c r="K136" i="12"/>
  <c r="K135" i="12" s="1"/>
  <c r="O136" i="12"/>
  <c r="Q136" i="12"/>
  <c r="V136" i="12"/>
  <c r="V135" i="12" s="1"/>
  <c r="G138" i="12"/>
  <c r="G137" i="12" s="1"/>
  <c r="I138" i="12"/>
  <c r="K138" i="12"/>
  <c r="O138" i="12"/>
  <c r="O137" i="12" s="1"/>
  <c r="Q138" i="12"/>
  <c r="V138" i="12"/>
  <c r="G140" i="12"/>
  <c r="M140" i="12" s="1"/>
  <c r="I140" i="12"/>
  <c r="I137" i="12" s="1"/>
  <c r="K140" i="12"/>
  <c r="O140" i="12"/>
  <c r="Q140" i="12"/>
  <c r="Q137" i="12" s="1"/>
  <c r="V140" i="12"/>
  <c r="G142" i="12"/>
  <c r="M142" i="12" s="1"/>
  <c r="I142" i="12"/>
  <c r="K142" i="12"/>
  <c r="K137" i="12" s="1"/>
  <c r="O142" i="12"/>
  <c r="Q142" i="12"/>
  <c r="V142" i="12"/>
  <c r="V137" i="12" s="1"/>
  <c r="G144" i="12"/>
  <c r="G143" i="12" s="1"/>
  <c r="I144" i="12"/>
  <c r="I143" i="12" s="1"/>
  <c r="K144" i="12"/>
  <c r="O144" i="12"/>
  <c r="O143" i="12" s="1"/>
  <c r="Q144" i="12"/>
  <c r="Q143" i="12" s="1"/>
  <c r="V144" i="12"/>
  <c r="G146" i="12"/>
  <c r="M146" i="12" s="1"/>
  <c r="I146" i="12"/>
  <c r="K146" i="12"/>
  <c r="O146" i="12"/>
  <c r="Q146" i="12"/>
  <c r="V146" i="12"/>
  <c r="G148" i="12"/>
  <c r="I148" i="12"/>
  <c r="K148" i="12"/>
  <c r="K143" i="12" s="1"/>
  <c r="M148" i="12"/>
  <c r="O148" i="12"/>
  <c r="Q148" i="12"/>
  <c r="V148" i="12"/>
  <c r="V143" i="12" s="1"/>
  <c r="G150" i="12"/>
  <c r="I150" i="12"/>
  <c r="K150" i="12"/>
  <c r="M150" i="12"/>
  <c r="O150" i="12"/>
  <c r="Q150" i="12"/>
  <c r="V150" i="12"/>
  <c r="G152" i="12"/>
  <c r="M152" i="12" s="1"/>
  <c r="I152" i="12"/>
  <c r="K152" i="12"/>
  <c r="O152" i="12"/>
  <c r="Q152" i="12"/>
  <c r="V152" i="12"/>
  <c r="G153" i="12"/>
  <c r="I153" i="12"/>
  <c r="O153" i="12"/>
  <c r="Q153" i="12"/>
  <c r="G154" i="12"/>
  <c r="I154" i="12"/>
  <c r="K154" i="12"/>
  <c r="K153" i="12" s="1"/>
  <c r="M154" i="12"/>
  <c r="M153" i="12" s="1"/>
  <c r="O154" i="12"/>
  <c r="Q154" i="12"/>
  <c r="V154" i="12"/>
  <c r="V153" i="12" s="1"/>
  <c r="G156" i="12"/>
  <c r="I156" i="12"/>
  <c r="K156" i="12"/>
  <c r="M156" i="12"/>
  <c r="O156" i="12"/>
  <c r="Q156" i="12"/>
  <c r="V156" i="12"/>
  <c r="G157" i="12"/>
  <c r="G158" i="12"/>
  <c r="M158" i="12" s="1"/>
  <c r="I158" i="12"/>
  <c r="I157" i="12" s="1"/>
  <c r="K158" i="12"/>
  <c r="K157" i="12" s="1"/>
  <c r="O158" i="12"/>
  <c r="Q158" i="12"/>
  <c r="Q157" i="12" s="1"/>
  <c r="V158" i="12"/>
  <c r="V157" i="12" s="1"/>
  <c r="G160" i="12"/>
  <c r="I160" i="12"/>
  <c r="K160" i="12"/>
  <c r="M160" i="12"/>
  <c r="O160" i="12"/>
  <c r="Q160" i="12"/>
  <c r="V160" i="12"/>
  <c r="G162" i="12"/>
  <c r="I162" i="12"/>
  <c r="K162" i="12"/>
  <c r="M162" i="12"/>
  <c r="O162" i="12"/>
  <c r="Q162" i="12"/>
  <c r="V162" i="12"/>
  <c r="G163" i="12"/>
  <c r="M163" i="12" s="1"/>
  <c r="I163" i="12"/>
  <c r="K163" i="12"/>
  <c r="O163" i="12"/>
  <c r="O157" i="12" s="1"/>
  <c r="Q163" i="12"/>
  <c r="V163" i="12"/>
  <c r="G165" i="12"/>
  <c r="M165" i="12" s="1"/>
  <c r="I165" i="12"/>
  <c r="K165" i="12"/>
  <c r="K164" i="12" s="1"/>
  <c r="O165" i="12"/>
  <c r="Q165" i="12"/>
  <c r="V165" i="12"/>
  <c r="V164" i="12" s="1"/>
  <c r="G166" i="12"/>
  <c r="I166" i="12"/>
  <c r="K166" i="12"/>
  <c r="M166" i="12"/>
  <c r="O166" i="12"/>
  <c r="Q166" i="12"/>
  <c r="V166" i="12"/>
  <c r="G167" i="12"/>
  <c r="G164" i="12" s="1"/>
  <c r="I167" i="12"/>
  <c r="K167" i="12"/>
  <c r="O167" i="12"/>
  <c r="O164" i="12" s="1"/>
  <c r="Q167" i="12"/>
  <c r="V167" i="12"/>
  <c r="G168" i="12"/>
  <c r="M168" i="12" s="1"/>
  <c r="I168" i="12"/>
  <c r="I164" i="12" s="1"/>
  <c r="K168" i="12"/>
  <c r="O168" i="12"/>
  <c r="Q168" i="12"/>
  <c r="Q164" i="12" s="1"/>
  <c r="V168" i="12"/>
  <c r="G169" i="12"/>
  <c r="I169" i="12"/>
  <c r="K169" i="12"/>
  <c r="M169" i="12"/>
  <c r="O169" i="12"/>
  <c r="Q169" i="12"/>
  <c r="V169" i="12"/>
  <c r="G171" i="12"/>
  <c r="G170" i="12" s="1"/>
  <c r="I171" i="12"/>
  <c r="I170" i="12" s="1"/>
  <c r="K171" i="12"/>
  <c r="O171" i="12"/>
  <c r="O170" i="12" s="1"/>
  <c r="Q171" i="12"/>
  <c r="Q170" i="12" s="1"/>
  <c r="V171" i="12"/>
  <c r="G172" i="12"/>
  <c r="M172" i="12" s="1"/>
  <c r="I172" i="12"/>
  <c r="K172" i="12"/>
  <c r="O172" i="12"/>
  <c r="Q172" i="12"/>
  <c r="V172" i="12"/>
  <c r="G173" i="12"/>
  <c r="I173" i="12"/>
  <c r="K173" i="12"/>
  <c r="K170" i="12" s="1"/>
  <c r="M173" i="12"/>
  <c r="O173" i="12"/>
  <c r="Q173" i="12"/>
  <c r="V173" i="12"/>
  <c r="V170" i="12" s="1"/>
  <c r="G174" i="12"/>
  <c r="I174" i="12"/>
  <c r="K174" i="12"/>
  <c r="M174" i="12"/>
  <c r="O174" i="12"/>
  <c r="Q174" i="12"/>
  <c r="V174" i="12"/>
  <c r="G175" i="12"/>
  <c r="M175" i="12" s="1"/>
  <c r="I175" i="12"/>
  <c r="K175" i="12"/>
  <c r="O175" i="12"/>
  <c r="Q175" i="12"/>
  <c r="V175" i="12"/>
  <c r="AE177" i="12"/>
  <c r="AF177" i="12"/>
  <c r="I20" i="1"/>
  <c r="I19" i="1"/>
  <c r="I18" i="1"/>
  <c r="I17" i="1"/>
  <c r="I16" i="1"/>
  <c r="I64" i="1"/>
  <c r="J63" i="1" s="1"/>
  <c r="F43" i="1"/>
  <c r="G23" i="1" s="1"/>
  <c r="G43" i="1"/>
  <c r="G25" i="1" s="1"/>
  <c r="H43" i="1"/>
  <c r="I43" i="1"/>
  <c r="J42" i="1" s="1"/>
  <c r="I42" i="1"/>
  <c r="I41" i="1"/>
  <c r="I39" i="1"/>
  <c r="J55" i="1" l="1"/>
  <c r="J61" i="1"/>
  <c r="J52" i="1"/>
  <c r="J57" i="1"/>
  <c r="J51" i="1"/>
  <c r="J59" i="1"/>
  <c r="J53" i="1"/>
  <c r="J50" i="1"/>
  <c r="J54" i="1"/>
  <c r="J56" i="1"/>
  <c r="J58" i="1"/>
  <c r="J60" i="1"/>
  <c r="J62" i="1"/>
  <c r="A27" i="1"/>
  <c r="M81" i="12"/>
  <c r="M157" i="12"/>
  <c r="M171" i="12"/>
  <c r="M170" i="12" s="1"/>
  <c r="M167" i="12"/>
  <c r="M164" i="12" s="1"/>
  <c r="M133" i="12"/>
  <c r="M128" i="12" s="1"/>
  <c r="M125" i="12"/>
  <c r="M124" i="12" s="1"/>
  <c r="G81" i="12"/>
  <c r="M79" i="12"/>
  <c r="M76" i="12" s="1"/>
  <c r="M9" i="12"/>
  <c r="M8" i="12" s="1"/>
  <c r="M144" i="12"/>
  <c r="M143" i="12" s="1"/>
  <c r="M138" i="12"/>
  <c r="M137" i="12" s="1"/>
  <c r="M118" i="12"/>
  <c r="M117" i="12" s="1"/>
  <c r="M104" i="12"/>
  <c r="M103" i="12" s="1"/>
  <c r="J41" i="1"/>
  <c r="J39" i="1"/>
  <c r="J43" i="1" s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64" i="1" l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Tihelková Lenka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<sst xmlns="http://schemas.openxmlformats.org/spreadsheetml/2006/main" count="882" uniqueCount="347">
  <si>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</si>
  <si>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</si>
  <si>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</si>
  <si>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</si>
  <si>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</si>
  <si>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</si>
  <si>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</si>
  <si>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</si>
  <si>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</si>
  <si>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</si>
  <si>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</si>
  <si>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</si>
  <si>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</si>
  <si>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</si>
  <si>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</si>
  <si>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</si>
  <si>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</si>
  <si>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</si>
  <si>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</si>
  <si>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</si>
  <si>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</si>
  <si>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</si>
  <si>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</si>
  <si>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</si>
  <si>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</si>
  <si>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</si>
  <si>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</si>
  <si>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</si>
  <si>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</si>
  <si>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</si>
  <si>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</si>
  <si>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</si>
  <si>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</si>
  <si>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</si>
  <si>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</si>
  <si>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</si>
  <si>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</si>
  <si>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</si>
  <si>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</si>
  <si>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</si>
  <si>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</si>
  <si>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</si>
  <si>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</si>
  <si>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SO-01</t>
  </si>
  <si>
    <t>KOLUMBÁRIUM</t>
  </si>
  <si>
    <t>01</t>
  </si>
  <si>
    <t>Městské pohřebiště Bruntál - prodloužení kolumbária</t>
  </si>
  <si>
    <t>Objekt:</t>
  </si>
  <si>
    <t>Rozpočet:</t>
  </si>
  <si>
    <t>10/2020</t>
  </si>
  <si>
    <t>Město Bruntál</t>
  </si>
  <si>
    <t>Stavba</t>
  </si>
  <si>
    <t>Stavební objekt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</si>
  <si>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</si>
  <si>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</si>
  <si>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</si>
  <si>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</si>
  <si>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</si>
  <si>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</si>
  <si>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</si>
  <si>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</si>
  <si>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</si>
  <si>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</si>
  <si>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</si>
  <si>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</si>
  <si>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63</t>
  </si>
  <si>
    <t>Podlahy a podlahové konstrukce</t>
  </si>
  <si>
    <t>93</t>
  </si>
  <si>
    <t>Dokončovací práce inženýrských staveb</t>
  </si>
  <si>
    <t>96</t>
  </si>
  <si>
    <t>Bourání konstrukcí</t>
  </si>
  <si>
    <t>99</t>
  </si>
  <si>
    <t>Staveništní přesun hmot</t>
  </si>
  <si>
    <t>711</t>
  </si>
  <si>
    <t>Izolace proti vodě</t>
  </si>
  <si>
    <t>764</t>
  </si>
  <si>
    <t>Konstrukce klempířské</t>
  </si>
  <si>
    <t>765</t>
  </si>
  <si>
    <t>Krytiny tvrdé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</si>
  <si>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</si>
  <si>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</si>
  <si>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</si>
  <si>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</si>
  <si>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</si>
  <si>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</si>
  <si>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</si>
  <si>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</si>
  <si>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</si>
  <si>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</si>
  <si>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</si>
  <si>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</si>
  <si>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</si>
  <si>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</si>
  <si>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</si>
  <si>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</si>
  <si>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</si>
  <si>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</si>
  <si>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</si>
  <si>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</si>
  <si>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</si>
  <si>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</si>
  <si>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</si>
  <si>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</si>
  <si>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</si>
  <si>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</si>
  <si>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</si>
  <si>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</si>
  <si>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</si>
  <si>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</si>
  <si>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</si>
  <si>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</si>
  <si>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</si>
  <si>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</si>
  <si>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</si>
  <si>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111101111R00</t>
  </si>
  <si>
    <t>Odstranění ruderálního porostu v rovině včetně likvidace</t>
  </si>
  <si>
    <t>m2</t>
  </si>
  <si>
    <t>Vlastní</t>
  </si>
  <si>
    <t>Indiv</t>
  </si>
  <si>
    <t>Práce</t>
  </si>
  <si>
    <t>POL1_</t>
  </si>
  <si>
    <t>plocha stavby : 86,2*3,75</t>
  </si>
  <si>
    <t>VV</t>
  </si>
  <si>
    <t>121101100R00</t>
  </si>
  <si>
    <t>Sejmutí ornice, pl. do 400 m2, přemístění do 50 m</t>
  </si>
  <si>
    <t>m3</t>
  </si>
  <si>
    <t>sejmutí ornice : 86,2*3*0,2</t>
  </si>
  <si>
    <t>122201101R00</t>
  </si>
  <si>
    <t>Odkopávky nezapažené v hor. 3 do 100 m3</t>
  </si>
  <si>
    <t>výkop komunikace : 86,2*2*0,14</t>
  </si>
  <si>
    <t>122201109R00</t>
  </si>
  <si>
    <t>Příplatek za lepivost - odkopávky v hor. 3</t>
  </si>
  <si>
    <t>Odkaz na mn. položky pořadí 3 : 24,13600</t>
  </si>
  <si>
    <t>132201210R00</t>
  </si>
  <si>
    <t>Hloubení rýh š.do 200 cm hor.3 do 50 m3,STROJNĚ</t>
  </si>
  <si>
    <t>Začátek provozního součtu</t>
  </si>
  <si>
    <t xml:space="preserve">  výkop základový pás : 85,86*0,75*1</t>
  </si>
  <si>
    <t xml:space="preserve">  bourání základů stávajícího oplocení : -85,86*0,5*1</t>
  </si>
  <si>
    <t xml:space="preserve">  Mezisoučet</t>
  </si>
  <si>
    <t>Konec provozního součtu</t>
  </si>
  <si>
    <t>výkop základový pás : 21,465</t>
  </si>
  <si>
    <t>132201219R00</t>
  </si>
  <si>
    <t>Přípl.za lepivost,hloubení rýh 200cm,hor.3,STROJNĚ</t>
  </si>
  <si>
    <t>Odkaz na mn. položky pořadí 5 : 21,46500</t>
  </si>
  <si>
    <t>162301101R00</t>
  </si>
  <si>
    <t>Vodorovné přemístění výkopku z hor.1-4 do 500 m</t>
  </si>
  <si>
    <t>ornice : 86,2*3*0,2</t>
  </si>
  <si>
    <t>obsyp : 86,2*0,5*0,14*2</t>
  </si>
  <si>
    <t>162701105R00</t>
  </si>
  <si>
    <t>Vodorovné přemístění výkopku z hor.1-4 do 10000 m</t>
  </si>
  <si>
    <t>obsyp : -86,2*0,5*0,14</t>
  </si>
  <si>
    <t>162701109R00</t>
  </si>
  <si>
    <t>Příplatek k vod. přemístění hor.1-4 za další 1 km</t>
  </si>
  <si>
    <t xml:space="preserve">  výkop základový pás : 21,465</t>
  </si>
  <si>
    <t xml:space="preserve">  výkop komunikace : 86,2*2*0,14</t>
  </si>
  <si>
    <t xml:space="preserve">  obsyp : -86,2*0,5*0,14</t>
  </si>
  <si>
    <t>39,567*10</t>
  </si>
  <si>
    <t>167101101R00</t>
  </si>
  <si>
    <t>Nakládání výkopku z hor.1-4 v množství do 100 m3</t>
  </si>
  <si>
    <t>obsyp : 86,2*0,5*0,14</t>
  </si>
  <si>
    <t>171201201R00</t>
  </si>
  <si>
    <t>Uložení sypaniny na skl.-sypanina na výšku přes 2m</t>
  </si>
  <si>
    <t>175101201R00</t>
  </si>
  <si>
    <t>Obsyp objektu bez prohození sypaniny</t>
  </si>
  <si>
    <t>180402111R00</t>
  </si>
  <si>
    <t>Založení trávníku parkového výsevem v rovině</t>
  </si>
  <si>
    <t>Odkaz na mn. položky pořadí 15 : 258,60000</t>
  </si>
  <si>
    <t>181101102R00</t>
  </si>
  <si>
    <t>Úprava pláně v zářezech v hor. 1-4, se zhutněním</t>
  </si>
  <si>
    <t>181301103R00</t>
  </si>
  <si>
    <t>Rozprostření ornice, rovina, tl. 15-20 cm,do 500m2</t>
  </si>
  <si>
    <t>ornice : 86,2*3</t>
  </si>
  <si>
    <t>182001111R00</t>
  </si>
  <si>
    <t>Plošná úprava terénu, nerovnosti do 10 cm v rovině</t>
  </si>
  <si>
    <t>Odkaz na mn. položky pořadí 14 : 323,25000</t>
  </si>
  <si>
    <t>183403151R00</t>
  </si>
  <si>
    <t>Obdělání půdy smykováním, v rovině</t>
  </si>
  <si>
    <t>183403153R00</t>
  </si>
  <si>
    <t>Obdělání půdy hrabáním, v rovině</t>
  </si>
  <si>
    <t>183403161R00</t>
  </si>
  <si>
    <t>Obdělání půdy válením, v rovině</t>
  </si>
  <si>
    <t>185804312R00</t>
  </si>
  <si>
    <t>Zalití rostlin vodou plochy nad 20 m2</t>
  </si>
  <si>
    <t>zalití : 86,2*3*0,01</t>
  </si>
  <si>
    <t>185851111R00</t>
  </si>
  <si>
    <t>Dovoz vody pro zálivku rostlin do 6 km</t>
  </si>
  <si>
    <t>Odkaz na mn. položky pořadí 20 : 2,58600</t>
  </si>
  <si>
    <t>185851119R00</t>
  </si>
  <si>
    <t>Příplatek za každý další 1 km dovozu vody</t>
  </si>
  <si>
    <t>zalití : 86,2*3*0,01*14</t>
  </si>
  <si>
    <t>199000002R00</t>
  </si>
  <si>
    <t>Poplatek za skládku horniny 1- 4</t>
  </si>
  <si>
    <t>Odkaz na mn. položky pořadí 8 : 39,56700</t>
  </si>
  <si>
    <t>00572400R</t>
  </si>
  <si>
    <t>Směs travní parková I. běžná zátěž PROFI á 25 kg</t>
  </si>
  <si>
    <t>kg</t>
  </si>
  <si>
    <t>Specifikace</t>
  </si>
  <si>
    <t>POL3_</t>
  </si>
  <si>
    <t>ornice : 86,2*3*0,1*1,05</t>
  </si>
  <si>
    <t>08211320R</t>
  </si>
  <si>
    <t>Voda pitná - vodné</t>
  </si>
  <si>
    <t>271531113R00</t>
  </si>
  <si>
    <t>Polštář základu z kameniva hr. drceného 16-32 mm</t>
  </si>
  <si>
    <t>základový pás : 4,75*0,75*0,1*18</t>
  </si>
  <si>
    <t>274313611R00</t>
  </si>
  <si>
    <t>Beton základových pasů prostý C 16/20</t>
  </si>
  <si>
    <t>základový pás : 4,75*0,75*0,9*18</t>
  </si>
  <si>
    <t>311291127R00</t>
  </si>
  <si>
    <t>Zdivo režné lícované z cihel lícových. 25 cm, SMS 10</t>
  </si>
  <si>
    <t>pata zdiva : (4*0,75*0,15)*18</t>
  </si>
  <si>
    <t>mezi kolumbarii : (4*0,49*0,171*2)*18</t>
  </si>
  <si>
    <t>hlava zdiva : (4*0,75*0,258)*18</t>
  </si>
  <si>
    <t>ukončení zdiva : (4,75*0,9*0,12)*18</t>
  </si>
  <si>
    <t>311321822R00</t>
  </si>
  <si>
    <t>Železobeton nadzákladových zdí pohledový C 16/20</t>
  </si>
  <si>
    <t>nadzemní část základu : (4,75*0,75*0,3)*18</t>
  </si>
  <si>
    <t>311351805R00</t>
  </si>
  <si>
    <t>Bednění nadzákl.zdí,pohled.hl.,oboustranné-zřízení</t>
  </si>
  <si>
    <t>nadzemní část základu : (4,75*2+0,75*2)*0,3*18</t>
  </si>
  <si>
    <t>311351806R00</t>
  </si>
  <si>
    <t>Bednění nadzákl.zdí,pohled.hl.,oboustr.-odstranění</t>
  </si>
  <si>
    <t>Odkaz na mn. položky pořadí 30 : 59,40000</t>
  </si>
  <si>
    <t>311361921RT4</t>
  </si>
  <si>
    <t>Výztuž nadzákladových zdí ze svařovaných sítí průměr drátu 6,0, oka 100/100 mm KH30</t>
  </si>
  <si>
    <t>t</t>
  </si>
  <si>
    <t>nadzemní část základu : (4,75*0,3*2*1,15)*18*4,4/1000</t>
  </si>
  <si>
    <t>331231164RT2</t>
  </si>
  <si>
    <t>Zdivo pilířů z CP lícových 25 P60, MVC s použitím suché maltové směsi</t>
  </si>
  <si>
    <t>pilíře : (0,25*0,75*1,9*3)*18</t>
  </si>
  <si>
    <t>342241159RT3</t>
  </si>
  <si>
    <t>Příčky z lícovek rakouský form. tl. 120 mm z cihel plných lícových</t>
  </si>
  <si>
    <t>příčka (zadní stěna) : (4*0,578*2)*18</t>
  </si>
  <si>
    <t>627452111R00</t>
  </si>
  <si>
    <t>Spárování maltou MCs zapuštěné rovné, zdí z cihel</t>
  </si>
  <si>
    <t>spárování : (4,75+0,05*4+4,75+0,58*4)*1,9*18</t>
  </si>
  <si>
    <t>(4,75*0,12*2+4,75*0,08*2)*18</t>
  </si>
  <si>
    <t>R-301</t>
  </si>
  <si>
    <t>Úprava zdiva stávajícího opocení včetně základu v místě napojení nového kolumbária</t>
  </si>
  <si>
    <t>kpl</t>
  </si>
  <si>
    <t>411121221R00</t>
  </si>
  <si>
    <t>Osazování stropních desek š. do 60, dl. do 90 cm</t>
  </si>
  <si>
    <t>kus</t>
  </si>
  <si>
    <t>04 ŽB deska C30/37 427/420/70 : 360</t>
  </si>
  <si>
    <t>411121243R00</t>
  </si>
  <si>
    <t>Osazování stropních desek š. do 60, dl. do 270 cm</t>
  </si>
  <si>
    <t>01 ŽB deska C30/37 1990/420/70 : 72</t>
  </si>
  <si>
    <t>02 ŽB deska C30/37 1990/570/70 : 36</t>
  </si>
  <si>
    <t>03 ŽB deska C30/37 1990/570/70 : 36</t>
  </si>
  <si>
    <t>05 ŽB deska C30/37 1990/240/70 : 36</t>
  </si>
  <si>
    <t>411320099RA0</t>
  </si>
  <si>
    <t>Prefabrikovaná ŽB deska C 30/37, tl. 7 cm, včetně kotev, provedení dle PD</t>
  </si>
  <si>
    <t>Agregovaná položka</t>
  </si>
  <si>
    <t>POL2_</t>
  </si>
  <si>
    <t>01 ŽB deska C30/37 1990/420/70 : 1,99*0,42*72</t>
  </si>
  <si>
    <t>02 ŽB deska C30/37 1990/570/70 : 1,99*0,57*36</t>
  </si>
  <si>
    <t>03 ŽB deska C30/37 1990/570/70 : 1,99*0,57*36</t>
  </si>
  <si>
    <t>04 ŽB deska C30/37 427/420/70 : 0,427*0,42*360</t>
  </si>
  <si>
    <t>05 ŽB deska C30/37 1990/240/70 : 1,99*0,24*36</t>
  </si>
  <si>
    <t>631351101R00</t>
  </si>
  <si>
    <t>Bednění stěn, rýh a otvorů v podlahách - zřízení</t>
  </si>
  <si>
    <t>ukončení zdiva : (4,75*2+0,9*2)*0,15*18</t>
  </si>
  <si>
    <t>631351102R00</t>
  </si>
  <si>
    <t>Bednění stěn, rýh a otvorů v podlahách -odstranění</t>
  </si>
  <si>
    <t>Odkaz na mn. položky pořadí 45 : 30,51000</t>
  </si>
  <si>
    <t>632451021R00</t>
  </si>
  <si>
    <t>Vyrovnávací potěr MC 15, v pásu, tl. 20 mm</t>
  </si>
  <si>
    <t>ukončení zdiva : (4,75*0,9)*18</t>
  </si>
  <si>
    <t>931971112R00</t>
  </si>
  <si>
    <t>Vložky do dilatačních spár, lepenka dvojitá</t>
  </si>
  <si>
    <t>dilatace zdivo : 0,75*2,02*18</t>
  </si>
  <si>
    <t>dilatace základový pás : 0,75*1,2*18</t>
  </si>
  <si>
    <t>961044111R00</t>
  </si>
  <si>
    <t>Bourání základů z betonu prostého</t>
  </si>
  <si>
    <t>bourání základů stávajícího oplocení : 85,86*0,5*1</t>
  </si>
  <si>
    <t>962052211R00</t>
  </si>
  <si>
    <t>Bourání zdiva železobetonového nadzákladového</t>
  </si>
  <si>
    <t>bourání zdiva stávajícího oplocení : 85,86*0,5*0,6</t>
  </si>
  <si>
    <t>976047231R00</t>
  </si>
  <si>
    <t>Vybourání betonových  krycích desek tl. do 10 cm</t>
  </si>
  <si>
    <t>m</t>
  </si>
  <si>
    <t>bourání zákrytových desek stávajícího oplocení : 85,86</t>
  </si>
  <si>
    <t>998011001R00</t>
  </si>
  <si>
    <t>Přesun hmot pro budovy zděné výšky do 6 m</t>
  </si>
  <si>
    <t>POL1_1</t>
  </si>
  <si>
    <t>711111001RZ1</t>
  </si>
  <si>
    <t>Izolace proti vlhkosti vodor. nátěr ALP za studena 1x nátěr - včetně dodávky penetračního laku ALP</t>
  </si>
  <si>
    <t>hydroizolace : 4,75*0,75*18</t>
  </si>
  <si>
    <t>711141559RY2</t>
  </si>
  <si>
    <t>Izolace proti vlhk. vodorovná pásy přitavením 1 vrstva - včetně dod. asfalt.modif.pásu special mineral</t>
  </si>
  <si>
    <t>Odkaz na mn. položky pořadí 53 : 64,12500</t>
  </si>
  <si>
    <t>998711201R00</t>
  </si>
  <si>
    <t>Přesun hmot pro izolace proti vodě, výšky do 6 m</t>
  </si>
  <si>
    <t>POL1_7</t>
  </si>
  <si>
    <t>764811201RT1</t>
  </si>
  <si>
    <t>Krytina hladká z lak. Pz tabulí 2 x 1 m, do 30° z plechu tl. 0,55 mm, plocha do 10 m2</t>
  </si>
  <si>
    <t>krytina : (4,75*0,9)*18</t>
  </si>
  <si>
    <t>764812220R00</t>
  </si>
  <si>
    <t>Oplechování okapů, tvrdá krytina, lak.Pz,rš 330 mm</t>
  </si>
  <si>
    <t>krytina : (4,75)*18</t>
  </si>
  <si>
    <t>764813120R00</t>
  </si>
  <si>
    <t>Lemování zdí z lakovaného Pz plechu, rš 200 mm</t>
  </si>
  <si>
    <t>krytina : (0,9)*18</t>
  </si>
  <si>
    <t>764814520R00</t>
  </si>
  <si>
    <t>Závětrná lišta z lakovaného Pz plechu, rš 200 mm</t>
  </si>
  <si>
    <t>krytina : (4,75+0,9)*18</t>
  </si>
  <si>
    <t>998764201R00</t>
  </si>
  <si>
    <t>Přesun hmot pro klempířské konstr., výšky do 6 m</t>
  </si>
  <si>
    <t>765901108R00</t>
  </si>
  <si>
    <t>Fólie podstřešní paropropustná a drenážní pro plechové krytiny</t>
  </si>
  <si>
    <t>998765201R00</t>
  </si>
  <si>
    <t>Přesun hmot pro krytiny tvrdé, výšky do 6 m</t>
  </si>
  <si>
    <t>767914830R00</t>
  </si>
  <si>
    <t>Demontáž oplocení rámového H do 2 m</t>
  </si>
  <si>
    <t>demontáž oplocení : 85,86</t>
  </si>
  <si>
    <t>767996801R00</t>
  </si>
  <si>
    <t>Demontáž atypických ocelových konstr. do 50 kg</t>
  </si>
  <si>
    <t>demontáž oplocení sloupky : 85,86/2,5*1,8*5</t>
  </si>
  <si>
    <t>R-76701</t>
  </si>
  <si>
    <t>Úprava stávajícího oplocení v místě napojení na zdivo kolumbária</t>
  </si>
  <si>
    <t>998767201R00</t>
  </si>
  <si>
    <t>Přesun hmot pro zámečnické konstr., výšky do 6 m</t>
  </si>
  <si>
    <t>979081111R00</t>
  </si>
  <si>
    <t>Odvoz suti a vybour. hmot na skládku do 1 km</t>
  </si>
  <si>
    <t>POL1_9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</si>
  <si>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</si>
  <si>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</si>
  <si>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</si>
  <si>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</si>
  <si>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</si>
  <si>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</si>
  <si>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</si>
  <si>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</si>
  <si>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005111020R</t>
  </si>
  <si>
    <t>Vytyčení stavby</t>
  </si>
  <si>
    <t>Soubor</t>
  </si>
  <si>
    <t>VRN</t>
  </si>
  <si>
    <t>POL99_8</t>
  </si>
  <si>
    <t>005111021R</t>
  </si>
  <si>
    <t>Vytyčení inženýrských sítí</t>
  </si>
  <si>
    <t>005121 R</t>
  </si>
  <si>
    <t>Zařízení staveniště</t>
  </si>
  <si>
    <t>005122010R</t>
  </si>
  <si>
    <t xml:space="preserve">Provoz objednatele </t>
  </si>
  <si>
    <t>005211020R</t>
  </si>
  <si>
    <t>Ochrana stávaj. inženýrských sítí na staveništi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</si>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</sst>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rgb="FFDE380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20" fillId="0" borderId="0" xfId="0" applyNumberFormat="1" applyFont="1" applyBorder="1" applyAlignment="1">
      <alignment horizontal="center"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164" fontId="19" fillId="0" borderId="0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164" fontId="20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leserver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uOIzr8D+3Un8wml+WJQGkueu8qeNXX/Pnxnfk4mrdt/lYjaOZeHlMvNhrvzn0pnOxx8D2t5hcrObWMbMwR+hrg==" saltValue="6mto5YlQVJCYt7dYdTaC8Q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7"/>
  <sheetViews>
    <sheetView showGridLines="0" topLeftCell="B15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2782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SUMIF(F50:F63,A16,I50:I63)+SUMIF(F50:F63,"PSU",I50:I63)</f>
        <v>0</v>
      </c>
      <c r="J16" s="85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SUMIF(F50:F63,A17,I50:I63)</f>
        <v>0</v>
      </c>
      <c r="J17" s="85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SUMIF(F50:F63,A18,I50:I63)</f>
        <v>0</v>
      </c>
      <c r="J18" s="85"/>
    </row>
    <row r="19" spans="1:10" ht="23.25" customHeight="1" x14ac:dyDescent="0.2">
      <c r="A19" s="199" t="s">
        <v>84</v>
      </c>
      <c r="B19" s="38" t="s">
        <v>27</v>
      </c>
      <c r="C19" s="62"/>
      <c r="D19" s="63"/>
      <c r="E19" s="83"/>
      <c r="F19" s="84"/>
      <c r="G19" s="83"/>
      <c r="H19" s="84"/>
      <c r="I19" s="83">
        <f>SUMIF(F50:F63,A19,I50:I63)</f>
        <v>0</v>
      </c>
      <c r="J19" s="85"/>
    </row>
    <row r="20" spans="1:10" ht="23.25" customHeight="1" x14ac:dyDescent="0.2">
      <c r="A20" s="199" t="s">
        <v>85</v>
      </c>
      <c r="B20" s="38" t="s">
        <v>28</v>
      </c>
      <c r="C20" s="62"/>
      <c r="D20" s="63"/>
      <c r="E20" s="83"/>
      <c r="F20" s="84"/>
      <c r="G20" s="83"/>
      <c r="H20" s="84"/>
      <c r="I20" s="83">
        <f>SUMIF(F50:F63,A20,I50:I63)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9" t="s">
        <v>23</v>
      </c>
      <c r="C28" s="170"/>
      <c r="D28" s="170"/>
      <c r="E28" s="171"/>
      <c r="F28" s="172"/>
      <c r="G28" s="173">
        <f>A27</f>
        <v>0</v>
      </c>
      <c r="H28" s="173"/>
      <c r="I28" s="173"/>
      <c r="J28" s="174" t="str">
        <f t="shared" si="0"/>
        <v>CZK</v>
      </c>
    </row>
    <row r="29" spans="1:10" ht="27.75" hidden="1" customHeight="1" thickBot="1" x14ac:dyDescent="0.25">
      <c r="A29" s="2"/>
      <c r="B29" s="169" t="s">
        <v>35</v>
      </c>
      <c r="C29" s="175"/>
      <c r="D29" s="175"/>
      <c r="E29" s="175"/>
      <c r="F29" s="176"/>
      <c r="G29" s="177">
        <f>ZakladDPHSni+DPHSni+ZakladDPHZakl+DPHZakl+Zaokrouhleni</f>
        <v>0</v>
      </c>
      <c r="H29" s="177"/>
      <c r="I29" s="177"/>
      <c r="J29" s="178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8" t="s">
        <v>16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">
      <c r="A38" s="137" t="s">
        <v>37</v>
      </c>
      <c r="B38" s="142" t="s">
        <v>17</v>
      </c>
      <c r="C38" s="143" t="s">
        <v>5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7">
        <v>1</v>
      </c>
      <c r="B39" s="148" t="s">
        <v>51</v>
      </c>
      <c r="C39" s="149"/>
      <c r="D39" s="149"/>
      <c r="E39" s="149"/>
      <c r="F39" s="150">
        <f>'01 SO-01 Pol'!AE177</f>
        <v>0</v>
      </c>
      <c r="G39" s="151">
        <f>'01 SO-01 Pol'!AF177</f>
        <v>0</v>
      </c>
      <c r="H39" s="152"/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">
      <c r="A40" s="137">
        <v>2</v>
      </c>
      <c r="B40" s="155"/>
      <c r="C40" s="156" t="s">
        <v>52</v>
      </c>
      <c r="D40" s="156"/>
      <c r="E40" s="156"/>
      <c r="F40" s="157"/>
      <c r="G40" s="158"/>
      <c r="H40" s="158"/>
      <c r="I40" s="159"/>
      <c r="J40" s="160"/>
    </row>
    <row r="41" spans="1:10" ht="25.5" hidden="1" customHeight="1" x14ac:dyDescent="0.2">
      <c r="A41" s="137">
        <v>2</v>
      </c>
      <c r="B41" s="155" t="s">
        <v>45</v>
      </c>
      <c r="C41" s="156" t="s">
        <v>46</v>
      </c>
      <c r="D41" s="156"/>
      <c r="E41" s="156"/>
      <c r="F41" s="157">
        <f>'01 SO-01 Pol'!AE177</f>
        <v>0</v>
      </c>
      <c r="G41" s="158">
        <f>'01 SO-01 Pol'!AF177</f>
        <v>0</v>
      </c>
      <c r="H41" s="158"/>
      <c r="I41" s="159">
        <f>F41+G41+H41</f>
        <v>0</v>
      </c>
      <c r="J41" s="160" t="str">
        <f>IF(CenaCelkemVypocet=0,"",I41/CenaCelkemVypocet*100)</f>
        <v/>
      </c>
    </row>
    <row r="42" spans="1:10" ht="25.5" hidden="1" customHeight="1" x14ac:dyDescent="0.2">
      <c r="A42" s="137">
        <v>3</v>
      </c>
      <c r="B42" s="161" t="s">
        <v>43</v>
      </c>
      <c r="C42" s="149" t="s">
        <v>44</v>
      </c>
      <c r="D42" s="149"/>
      <c r="E42" s="149"/>
      <c r="F42" s="162">
        <f>'01 SO-01 Pol'!AE177</f>
        <v>0</v>
      </c>
      <c r="G42" s="152">
        <f>'01 SO-01 Pol'!AF177</f>
        <v>0</v>
      </c>
      <c r="H42" s="152"/>
      <c r="I42" s="153">
        <f>F42+G42+H42</f>
        <v>0</v>
      </c>
      <c r="J42" s="154" t="str">
        <f>IF(CenaCelkemVypocet=0,"",I42/CenaCelkemVypocet*100)</f>
        <v/>
      </c>
    </row>
    <row r="43" spans="1:10" ht="25.5" hidden="1" customHeight="1" x14ac:dyDescent="0.2">
      <c r="A43" s="137"/>
      <c r="B43" s="163" t="s">
        <v>53</v>
      </c>
      <c r="C43" s="164"/>
      <c r="D43" s="164"/>
      <c r="E43" s="164"/>
      <c r="F43" s="165">
        <f>SUMIF(A39:A42,"=1",F39:F42)</f>
        <v>0</v>
      </c>
      <c r="G43" s="166">
        <f>SUMIF(A39:A42,"=1",G39:G42)</f>
        <v>0</v>
      </c>
      <c r="H43" s="166">
        <f>SUMIF(A39:A42,"=1",H39:H42)</f>
        <v>0</v>
      </c>
      <c r="I43" s="167">
        <f>SUMIF(A39:A42,"=1",I39:I42)</f>
        <v>0</v>
      </c>
      <c r="J43" s="168">
        <f>SUMIF(A39:A42,"=1",J39:J42)</f>
        <v>0</v>
      </c>
    </row>
    <row r="47" spans="1:10" ht="15.75" x14ac:dyDescent="0.25">
      <c r="B47" s="179" t="s">
        <v>55</v>
      </c>
    </row>
    <row r="49" spans="1:10" ht="25.5" customHeight="1" x14ac:dyDescent="0.2">
      <c r="A49" s="181"/>
      <c r="B49" s="184" t="s">
        <v>17</v>
      </c>
      <c r="C49" s="184" t="s">
        <v>5</v>
      </c>
      <c r="D49" s="185"/>
      <c r="E49" s="185"/>
      <c r="F49" s="186" t="s">
        <v>56</v>
      </c>
      <c r="G49" s="186"/>
      <c r="H49" s="186"/>
      <c r="I49" s="186" t="s">
        <v>29</v>
      </c>
      <c r="J49" s="186" t="s">
        <v>0</v>
      </c>
    </row>
    <row r="50" spans="1:10" ht="36.75" customHeight="1" x14ac:dyDescent="0.2">
      <c r="A50" s="182"/>
      <c r="B50" s="187" t="s">
        <v>57</v>
      </c>
      <c r="C50" s="188" t="s">
        <v>58</v>
      </c>
      <c r="D50" s="189"/>
      <c r="E50" s="189"/>
      <c r="F50" s="195" t="s">
        <v>24</v>
      </c>
      <c r="G50" s="196"/>
      <c r="H50" s="196"/>
      <c r="I50" s="196">
        <f>'01 SO-01 Pol'!G8</f>
        <v>0</v>
      </c>
      <c r="J50" s="193" t="str">
        <f>IF(I64=0,"",I50/I64*100)</f>
        <v/>
      </c>
    </row>
    <row r="51" spans="1:10" ht="36.75" customHeight="1" x14ac:dyDescent="0.2">
      <c r="A51" s="182"/>
      <c r="B51" s="187" t="s">
        <v>59</v>
      </c>
      <c r="C51" s="188" t="s">
        <v>60</v>
      </c>
      <c r="D51" s="189"/>
      <c r="E51" s="189"/>
      <c r="F51" s="195" t="s">
        <v>24</v>
      </c>
      <c r="G51" s="196"/>
      <c r="H51" s="196"/>
      <c r="I51" s="196">
        <f>'01 SO-01 Pol'!G76</f>
        <v>0</v>
      </c>
      <c r="J51" s="193" t="str">
        <f>IF(I64=0,"",I51/I64*100)</f>
        <v/>
      </c>
    </row>
    <row r="52" spans="1:10" ht="36.75" customHeight="1" x14ac:dyDescent="0.2">
      <c r="A52" s="182"/>
      <c r="B52" s="187" t="s">
        <v>61</v>
      </c>
      <c r="C52" s="188" t="s">
        <v>62</v>
      </c>
      <c r="D52" s="189"/>
      <c r="E52" s="189"/>
      <c r="F52" s="195" t="s">
        <v>24</v>
      </c>
      <c r="G52" s="196"/>
      <c r="H52" s="196"/>
      <c r="I52" s="196">
        <f>'01 SO-01 Pol'!G81</f>
        <v>0</v>
      </c>
      <c r="J52" s="193" t="str">
        <f>IF(I64=0,"",I52/I64*100)</f>
        <v/>
      </c>
    </row>
    <row r="53" spans="1:10" ht="36.75" customHeight="1" x14ac:dyDescent="0.2">
      <c r="A53" s="182"/>
      <c r="B53" s="187" t="s">
        <v>63</v>
      </c>
      <c r="C53" s="188" t="s">
        <v>64</v>
      </c>
      <c r="D53" s="189"/>
      <c r="E53" s="189"/>
      <c r="F53" s="195" t="s">
        <v>24</v>
      </c>
      <c r="G53" s="196"/>
      <c r="H53" s="196"/>
      <c r="I53" s="196">
        <f>'01 SO-01 Pol'!G103</f>
        <v>0</v>
      </c>
      <c r="J53" s="193" t="str">
        <f>IF(I64=0,"",I53/I64*100)</f>
        <v/>
      </c>
    </row>
    <row r="54" spans="1:10" ht="36.75" customHeight="1" x14ac:dyDescent="0.2">
      <c r="A54" s="182"/>
      <c r="B54" s="187" t="s">
        <v>65</v>
      </c>
      <c r="C54" s="188" t="s">
        <v>66</v>
      </c>
      <c r="D54" s="189"/>
      <c r="E54" s="189"/>
      <c r="F54" s="195" t="s">
        <v>24</v>
      </c>
      <c r="G54" s="196"/>
      <c r="H54" s="196"/>
      <c r="I54" s="196">
        <f>'01 SO-01 Pol'!G117</f>
        <v>0</v>
      </c>
      <c r="J54" s="193" t="str">
        <f>IF(I64=0,"",I54/I64*100)</f>
        <v/>
      </c>
    </row>
    <row r="55" spans="1:10" ht="36.75" customHeight="1" x14ac:dyDescent="0.2">
      <c r="A55" s="182"/>
      <c r="B55" s="187" t="s">
        <v>67</v>
      </c>
      <c r="C55" s="188" t="s">
        <v>68</v>
      </c>
      <c r="D55" s="189"/>
      <c r="E55" s="189"/>
      <c r="F55" s="195" t="s">
        <v>24</v>
      </c>
      <c r="G55" s="196"/>
      <c r="H55" s="196"/>
      <c r="I55" s="196">
        <f>'01 SO-01 Pol'!G124</f>
        <v>0</v>
      </c>
      <c r="J55" s="193" t="str">
        <f>IF(I64=0,"",I55/I64*100)</f>
        <v/>
      </c>
    </row>
    <row r="56" spans="1:10" ht="36.75" customHeight="1" x14ac:dyDescent="0.2">
      <c r="A56" s="182"/>
      <c r="B56" s="187" t="s">
        <v>69</v>
      </c>
      <c r="C56" s="188" t="s">
        <v>70</v>
      </c>
      <c r="D56" s="189"/>
      <c r="E56" s="189"/>
      <c r="F56" s="195" t="s">
        <v>24</v>
      </c>
      <c r="G56" s="196"/>
      <c r="H56" s="196"/>
      <c r="I56" s="196">
        <f>'01 SO-01 Pol'!G128</f>
        <v>0</v>
      </c>
      <c r="J56" s="193" t="str">
        <f>IF(I64=0,"",I56/I64*100)</f>
        <v/>
      </c>
    </row>
    <row r="57" spans="1:10" ht="36.75" customHeight="1" x14ac:dyDescent="0.2">
      <c r="A57" s="182"/>
      <c r="B57" s="187" t="s">
        <v>71</v>
      </c>
      <c r="C57" s="188" t="s">
        <v>72</v>
      </c>
      <c r="D57" s="189"/>
      <c r="E57" s="189"/>
      <c r="F57" s="195" t="s">
        <v>24</v>
      </c>
      <c r="G57" s="196"/>
      <c r="H57" s="196"/>
      <c r="I57" s="196">
        <f>'01 SO-01 Pol'!G135</f>
        <v>0</v>
      </c>
      <c r="J57" s="193" t="str">
        <f>IF(I64=0,"",I57/I64*100)</f>
        <v/>
      </c>
    </row>
    <row r="58" spans="1:10" ht="36.75" customHeight="1" x14ac:dyDescent="0.2">
      <c r="A58" s="182"/>
      <c r="B58" s="187" t="s">
        <v>73</v>
      </c>
      <c r="C58" s="188" t="s">
        <v>74</v>
      </c>
      <c r="D58" s="189"/>
      <c r="E58" s="189"/>
      <c r="F58" s="195" t="s">
        <v>25</v>
      </c>
      <c r="G58" s="196"/>
      <c r="H58" s="196"/>
      <c r="I58" s="196">
        <f>'01 SO-01 Pol'!G137</f>
        <v>0</v>
      </c>
      <c r="J58" s="193" t="str">
        <f>IF(I64=0,"",I58/I64*100)</f>
        <v/>
      </c>
    </row>
    <row r="59" spans="1:10" ht="36.75" customHeight="1" x14ac:dyDescent="0.2">
      <c r="A59" s="182"/>
      <c r="B59" s="187" t="s">
        <v>75</v>
      </c>
      <c r="C59" s="188" t="s">
        <v>76</v>
      </c>
      <c r="D59" s="189"/>
      <c r="E59" s="189"/>
      <c r="F59" s="195" t="s">
        <v>25</v>
      </c>
      <c r="G59" s="196"/>
      <c r="H59" s="196"/>
      <c r="I59" s="196">
        <f>'01 SO-01 Pol'!G143</f>
        <v>0</v>
      </c>
      <c r="J59" s="193" t="str">
        <f>IF(I64=0,"",I59/I64*100)</f>
        <v/>
      </c>
    </row>
    <row r="60" spans="1:10" ht="36.75" customHeight="1" x14ac:dyDescent="0.2">
      <c r="A60" s="182"/>
      <c r="B60" s="187" t="s">
        <v>77</v>
      </c>
      <c r="C60" s="188" t="s">
        <v>78</v>
      </c>
      <c r="D60" s="189"/>
      <c r="E60" s="189"/>
      <c r="F60" s="195" t="s">
        <v>25</v>
      </c>
      <c r="G60" s="196"/>
      <c r="H60" s="196"/>
      <c r="I60" s="196">
        <f>'01 SO-01 Pol'!G153</f>
        <v>0</v>
      </c>
      <c r="J60" s="193" t="str">
        <f>IF(I64=0,"",I60/I64*100)</f>
        <v/>
      </c>
    </row>
    <row r="61" spans="1:10" ht="36.75" customHeight="1" x14ac:dyDescent="0.2">
      <c r="A61" s="182"/>
      <c r="B61" s="187" t="s">
        <v>79</v>
      </c>
      <c r="C61" s="188" t="s">
        <v>80</v>
      </c>
      <c r="D61" s="189"/>
      <c r="E61" s="189"/>
      <c r="F61" s="195" t="s">
        <v>25</v>
      </c>
      <c r="G61" s="196"/>
      <c r="H61" s="196"/>
      <c r="I61" s="196">
        <f>'01 SO-01 Pol'!G157</f>
        <v>0</v>
      </c>
      <c r="J61" s="193" t="str">
        <f>IF(I64=0,"",I61/I64*100)</f>
        <v/>
      </c>
    </row>
    <row r="62" spans="1:10" ht="36.75" customHeight="1" x14ac:dyDescent="0.2">
      <c r="A62" s="182"/>
      <c r="B62" s="187" t="s">
        <v>81</v>
      </c>
      <c r="C62" s="188" t="s">
        <v>82</v>
      </c>
      <c r="D62" s="189"/>
      <c r="E62" s="189"/>
      <c r="F62" s="195" t="s">
        <v>83</v>
      </c>
      <c r="G62" s="196"/>
      <c r="H62" s="196"/>
      <c r="I62" s="196">
        <f>'01 SO-01 Pol'!G164</f>
        <v>0</v>
      </c>
      <c r="J62" s="193" t="str">
        <f>IF(I64=0,"",I62/I64*100)</f>
        <v/>
      </c>
    </row>
    <row r="63" spans="1:10" ht="36.75" customHeight="1" x14ac:dyDescent="0.2">
      <c r="A63" s="182"/>
      <c r="B63" s="187" t="s">
        <v>84</v>
      </c>
      <c r="C63" s="188" t="s">
        <v>27</v>
      </c>
      <c r="D63" s="189"/>
      <c r="E63" s="189"/>
      <c r="F63" s="195" t="s">
        <v>84</v>
      </c>
      <c r="G63" s="196"/>
      <c r="H63" s="196"/>
      <c r="I63" s="196">
        <f>'01 SO-01 Pol'!G170</f>
        <v>0</v>
      </c>
      <c r="J63" s="193" t="str">
        <f>IF(I64=0,"",I63/I64*100)</f>
        <v/>
      </c>
    </row>
    <row r="64" spans="1:10" ht="25.5" customHeight="1" x14ac:dyDescent="0.2">
      <c r="A64" s="183"/>
      <c r="B64" s="190" t="s">
        <v>1</v>
      </c>
      <c r="C64" s="191"/>
      <c r="D64" s="192"/>
      <c r="E64" s="192"/>
      <c r="F64" s="197"/>
      <c r="G64" s="198"/>
      <c r="H64" s="198"/>
      <c r="I64" s="198">
        <f>SUM(I50:I63)</f>
        <v>0</v>
      </c>
      <c r="J64" s="194">
        <f>SUM(J50:J63)</f>
        <v>0</v>
      </c>
    </row>
    <row r="65" spans="6:10" x14ac:dyDescent="0.2">
      <c r="F65" s="135"/>
      <c r="G65" s="135"/>
      <c r="H65" s="135"/>
      <c r="I65" s="135"/>
      <c r="J65" s="136"/>
    </row>
    <row r="66" spans="6:10" x14ac:dyDescent="0.2">
      <c r="F66" s="135"/>
      <c r="G66" s="135"/>
      <c r="H66" s="135"/>
      <c r="I66" s="135"/>
      <c r="J66" s="136"/>
    </row>
    <row r="67" spans="6:10" x14ac:dyDescent="0.2">
      <c r="F67" s="135"/>
      <c r="G67" s="135"/>
      <c r="H67" s="135"/>
      <c r="I67" s="135"/>
      <c r="J67" s="136"/>
    </row>
  </sheetData>
  <sheetProtection algorithmName="SHA-512" hashValue="stCKDTs5RXnHPvD7PwT17mt64NTdInYPvwrqnbwo2nDp8rAtU2q9SWNBhymUv6LghAV3x+bK00JHtT1hvAtY3A==" saltValue="dYyIkQCIEvxaY7yJzp8/rg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t8Jre4iXRk6PeMAtPqnOhMKE7RGUCiFm4yeHGxXW4pOjmGncRz6TdBGeSU25/AoxU5C8MmMEoyLaF7iuM0HMeA==" saltValue="2guKFdNlKjdthYUcToslw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80" customWidth="1"/>
    <col min="3" max="3" width="63.28515625" style="1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0" t="s">
        <v>86</v>
      </c>
      <c r="B1" s="200"/>
      <c r="C1" s="200"/>
      <c r="D1" s="200"/>
      <c r="E1" s="200"/>
      <c r="F1" s="200"/>
      <c r="G1" s="200"/>
      <c r="AG1" t="s">
        <v>87</v>
      </c>
    </row>
    <row r="2" spans="1:60" ht="24.95" customHeight="1" x14ac:dyDescent="0.2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88</v>
      </c>
    </row>
    <row r="3" spans="1:60" ht="24.95" customHeight="1" x14ac:dyDescent="0.2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80" t="s">
        <v>88</v>
      </c>
      <c r="AG3" t="s">
        <v>89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90</v>
      </c>
    </row>
    <row r="5" spans="1:60" x14ac:dyDescent="0.2">
      <c r="D5" s="10"/>
    </row>
    <row r="6" spans="1:60" ht="38.25" x14ac:dyDescent="0.2">
      <c r="A6" s="211" t="s">
        <v>91</v>
      </c>
      <c r="B6" s="213" t="s">
        <v>92</v>
      </c>
      <c r="C6" s="213" t="s">
        <v>93</v>
      </c>
      <c r="D6" s="212" t="s">
        <v>94</v>
      </c>
      <c r="E6" s="211" t="s">
        <v>95</v>
      </c>
      <c r="F6" s="210" t="s">
        <v>96</v>
      </c>
      <c r="G6" s="211" t="s">
        <v>29</v>
      </c>
      <c r="H6" s="214" t="s">
        <v>30</v>
      </c>
      <c r="I6" s="214" t="s">
        <v>97</v>
      </c>
      <c r="J6" s="214" t="s">
        <v>31</v>
      </c>
      <c r="K6" s="214" t="s">
        <v>98</v>
      </c>
      <c r="L6" s="214" t="s">
        <v>99</v>
      </c>
      <c r="M6" s="214" t="s">
        <v>100</v>
      </c>
      <c r="N6" s="214" t="s">
        <v>101</v>
      </c>
      <c r="O6" s="214" t="s">
        <v>102</v>
      </c>
      <c r="P6" s="214" t="s">
        <v>103</v>
      </c>
      <c r="Q6" s="214" t="s">
        <v>104</v>
      </c>
      <c r="R6" s="214" t="s">
        <v>105</v>
      </c>
      <c r="S6" s="214" t="s">
        <v>106</v>
      </c>
      <c r="T6" s="214" t="s">
        <v>107</v>
      </c>
      <c r="U6" s="214" t="s">
        <v>108</v>
      </c>
      <c r="V6" s="214" t="s">
        <v>109</v>
      </c>
      <c r="W6" s="214" t="s">
        <v>110</v>
      </c>
      <c r="X6" s="214" t="s">
        <v>111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</row>
    <row r="8" spans="1:60" x14ac:dyDescent="0.2">
      <c r="A8" s="232" t="s">
        <v>112</v>
      </c>
      <c r="B8" s="233" t="s">
        <v>57</v>
      </c>
      <c r="C8" s="253" t="s">
        <v>58</v>
      </c>
      <c r="D8" s="234"/>
      <c r="E8" s="235"/>
      <c r="F8" s="236"/>
      <c r="G8" s="236">
        <f>SUMIF(AG9:AG75,"&lt;&gt;NOR",G9:G75)</f>
        <v>0</v>
      </c>
      <c r="H8" s="236"/>
      <c r="I8" s="236">
        <f>SUM(I9:I75)</f>
        <v>0</v>
      </c>
      <c r="J8" s="236"/>
      <c r="K8" s="236">
        <f>SUM(K9:K75)</f>
        <v>0</v>
      </c>
      <c r="L8" s="236"/>
      <c r="M8" s="236">
        <f>SUM(M9:M75)</f>
        <v>0</v>
      </c>
      <c r="N8" s="236"/>
      <c r="O8" s="236">
        <f>SUM(O9:O75)</f>
        <v>0.03</v>
      </c>
      <c r="P8" s="236"/>
      <c r="Q8" s="236">
        <f>SUM(Q9:Q75)</f>
        <v>0</v>
      </c>
      <c r="R8" s="236"/>
      <c r="S8" s="236"/>
      <c r="T8" s="237"/>
      <c r="U8" s="231"/>
      <c r="V8" s="231">
        <f>SUM(V9:V75)</f>
        <v>214.50999999999993</v>
      </c>
      <c r="W8" s="231"/>
      <c r="X8" s="231"/>
      <c r="AG8" t="s">
        <v>113</v>
      </c>
    </row>
    <row r="9" spans="1:60" outlineLevel="1" x14ac:dyDescent="0.2">
      <c r="A9" s="238">
        <v>1</v>
      </c>
      <c r="B9" s="239" t="s">
        <v>114</v>
      </c>
      <c r="C9" s="254" t="s">
        <v>115</v>
      </c>
      <c r="D9" s="240" t="s">
        <v>116</v>
      </c>
      <c r="E9" s="241">
        <v>323.25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3">
        <v>0</v>
      </c>
      <c r="O9" s="243">
        <f>ROUND(E9*N9,2)</f>
        <v>0</v>
      </c>
      <c r="P9" s="243">
        <v>0</v>
      </c>
      <c r="Q9" s="243">
        <f>ROUND(E9*P9,2)</f>
        <v>0</v>
      </c>
      <c r="R9" s="243"/>
      <c r="S9" s="243" t="s">
        <v>117</v>
      </c>
      <c r="T9" s="244" t="s">
        <v>118</v>
      </c>
      <c r="U9" s="224">
        <v>3.7999999999999999E-2</v>
      </c>
      <c r="V9" s="224">
        <f>ROUND(E9*U9,2)</f>
        <v>12.28</v>
      </c>
      <c r="W9" s="224"/>
      <c r="X9" s="224" t="s">
        <v>119</v>
      </c>
      <c r="Y9" s="215"/>
      <c r="Z9" s="215"/>
      <c r="AA9" s="215"/>
      <c r="AB9" s="215"/>
      <c r="AC9" s="215"/>
      <c r="AD9" s="215"/>
      <c r="AE9" s="215"/>
      <c r="AF9" s="215"/>
      <c r="AG9" s="215" t="s">
        <v>120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1" x14ac:dyDescent="0.2">
      <c r="A10" s="222"/>
      <c r="B10" s="223"/>
      <c r="C10" s="255" t="s">
        <v>121</v>
      </c>
      <c r="D10" s="225"/>
      <c r="E10" s="226">
        <v>323.25</v>
      </c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15"/>
      <c r="Z10" s="215"/>
      <c r="AA10" s="215"/>
      <c r="AB10" s="215"/>
      <c r="AC10" s="215"/>
      <c r="AD10" s="215"/>
      <c r="AE10" s="215"/>
      <c r="AF10" s="215"/>
      <c r="AG10" s="215" t="s">
        <v>122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1" x14ac:dyDescent="0.2">
      <c r="A11" s="238">
        <v>2</v>
      </c>
      <c r="B11" s="239" t="s">
        <v>123</v>
      </c>
      <c r="C11" s="254" t="s">
        <v>124</v>
      </c>
      <c r="D11" s="240" t="s">
        <v>125</v>
      </c>
      <c r="E11" s="241">
        <v>51.72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3">
        <v>0</v>
      </c>
      <c r="O11" s="243">
        <f>ROUND(E11*N11,2)</f>
        <v>0</v>
      </c>
      <c r="P11" s="243">
        <v>0</v>
      </c>
      <c r="Q11" s="243">
        <f>ROUND(E11*P11,2)</f>
        <v>0</v>
      </c>
      <c r="R11" s="243"/>
      <c r="S11" s="243" t="s">
        <v>117</v>
      </c>
      <c r="T11" s="244" t="s">
        <v>118</v>
      </c>
      <c r="U11" s="224">
        <v>9.5200000000000007E-2</v>
      </c>
      <c r="V11" s="224">
        <f>ROUND(E11*U11,2)</f>
        <v>4.92</v>
      </c>
      <c r="W11" s="224"/>
      <c r="X11" s="224" t="s">
        <v>119</v>
      </c>
      <c r="Y11" s="215"/>
      <c r="Z11" s="215"/>
      <c r="AA11" s="215"/>
      <c r="AB11" s="215"/>
      <c r="AC11" s="215"/>
      <c r="AD11" s="215"/>
      <c r="AE11" s="215"/>
      <c r="AF11" s="215"/>
      <c r="AG11" s="215" t="s">
        <v>120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 x14ac:dyDescent="0.2">
      <c r="A12" s="222"/>
      <c r="B12" s="223"/>
      <c r="C12" s="255" t="s">
        <v>126</v>
      </c>
      <c r="D12" s="225"/>
      <c r="E12" s="226">
        <v>51.72</v>
      </c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15"/>
      <c r="Z12" s="215"/>
      <c r="AA12" s="215"/>
      <c r="AB12" s="215"/>
      <c r="AC12" s="215"/>
      <c r="AD12" s="215"/>
      <c r="AE12" s="215"/>
      <c r="AF12" s="215"/>
      <c r="AG12" s="215" t="s">
        <v>122</v>
      </c>
      <c r="AH12" s="215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">
      <c r="A13" s="238">
        <v>3</v>
      </c>
      <c r="B13" s="239" t="s">
        <v>127</v>
      </c>
      <c r="C13" s="254" t="s">
        <v>128</v>
      </c>
      <c r="D13" s="240" t="s">
        <v>125</v>
      </c>
      <c r="E13" s="241">
        <v>24.135999999999999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21</v>
      </c>
      <c r="M13" s="243">
        <f>G13*(1+L13/100)</f>
        <v>0</v>
      </c>
      <c r="N13" s="243">
        <v>0</v>
      </c>
      <c r="O13" s="243">
        <f>ROUND(E13*N13,2)</f>
        <v>0</v>
      </c>
      <c r="P13" s="243">
        <v>0</v>
      </c>
      <c r="Q13" s="243">
        <f>ROUND(E13*P13,2)</f>
        <v>0</v>
      </c>
      <c r="R13" s="243"/>
      <c r="S13" s="243" t="s">
        <v>117</v>
      </c>
      <c r="T13" s="244" t="s">
        <v>118</v>
      </c>
      <c r="U13" s="224">
        <v>0.36799999999999999</v>
      </c>
      <c r="V13" s="224">
        <f>ROUND(E13*U13,2)</f>
        <v>8.8800000000000008</v>
      </c>
      <c r="W13" s="224"/>
      <c r="X13" s="224" t="s">
        <v>119</v>
      </c>
      <c r="Y13" s="215"/>
      <c r="Z13" s="215"/>
      <c r="AA13" s="215"/>
      <c r="AB13" s="215"/>
      <c r="AC13" s="215"/>
      <c r="AD13" s="215"/>
      <c r="AE13" s="215"/>
      <c r="AF13" s="215"/>
      <c r="AG13" s="215" t="s">
        <v>120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">
      <c r="A14" s="222"/>
      <c r="B14" s="223"/>
      <c r="C14" s="255" t="s">
        <v>129</v>
      </c>
      <c r="D14" s="225"/>
      <c r="E14" s="226">
        <v>24.14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15"/>
      <c r="Z14" s="215"/>
      <c r="AA14" s="215"/>
      <c r="AB14" s="215"/>
      <c r="AC14" s="215"/>
      <c r="AD14" s="215"/>
      <c r="AE14" s="215"/>
      <c r="AF14" s="215"/>
      <c r="AG14" s="215" t="s">
        <v>122</v>
      </c>
      <c r="AH14" s="215">
        <v>0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">
      <c r="A15" s="238">
        <v>4</v>
      </c>
      <c r="B15" s="239" t="s">
        <v>130</v>
      </c>
      <c r="C15" s="254" t="s">
        <v>131</v>
      </c>
      <c r="D15" s="240" t="s">
        <v>125</v>
      </c>
      <c r="E15" s="241">
        <v>24.135999999999999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3">
        <v>0</v>
      </c>
      <c r="O15" s="243">
        <f>ROUND(E15*N15,2)</f>
        <v>0</v>
      </c>
      <c r="P15" s="243">
        <v>0</v>
      </c>
      <c r="Q15" s="243">
        <f>ROUND(E15*P15,2)</f>
        <v>0</v>
      </c>
      <c r="R15" s="243"/>
      <c r="S15" s="243" t="s">
        <v>117</v>
      </c>
      <c r="T15" s="244" t="s">
        <v>118</v>
      </c>
      <c r="U15" s="224">
        <v>5.8000000000000003E-2</v>
      </c>
      <c r="V15" s="224">
        <f>ROUND(E15*U15,2)</f>
        <v>1.4</v>
      </c>
      <c r="W15" s="224"/>
      <c r="X15" s="224" t="s">
        <v>119</v>
      </c>
      <c r="Y15" s="215"/>
      <c r="Z15" s="215"/>
      <c r="AA15" s="215"/>
      <c r="AB15" s="215"/>
      <c r="AC15" s="215"/>
      <c r="AD15" s="215"/>
      <c r="AE15" s="215"/>
      <c r="AF15" s="215"/>
      <c r="AG15" s="215" t="s">
        <v>120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1" x14ac:dyDescent="0.2">
      <c r="A16" s="222"/>
      <c r="B16" s="223"/>
      <c r="C16" s="255" t="s">
        <v>132</v>
      </c>
      <c r="D16" s="225"/>
      <c r="E16" s="226">
        <v>24.14</v>
      </c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15"/>
      <c r="Z16" s="215"/>
      <c r="AA16" s="215"/>
      <c r="AB16" s="215"/>
      <c r="AC16" s="215"/>
      <c r="AD16" s="215"/>
      <c r="AE16" s="215"/>
      <c r="AF16" s="215"/>
      <c r="AG16" s="215" t="s">
        <v>122</v>
      </c>
      <c r="AH16" s="215">
        <v>0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 x14ac:dyDescent="0.2">
      <c r="A17" s="238">
        <v>5</v>
      </c>
      <c r="B17" s="239" t="s">
        <v>133</v>
      </c>
      <c r="C17" s="254" t="s">
        <v>134</v>
      </c>
      <c r="D17" s="240" t="s">
        <v>125</v>
      </c>
      <c r="E17" s="241">
        <v>21.465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3">
        <v>0</v>
      </c>
      <c r="O17" s="243">
        <f>ROUND(E17*N17,2)</f>
        <v>0</v>
      </c>
      <c r="P17" s="243">
        <v>0</v>
      </c>
      <c r="Q17" s="243">
        <f>ROUND(E17*P17,2)</f>
        <v>0</v>
      </c>
      <c r="R17" s="243"/>
      <c r="S17" s="243" t="s">
        <v>117</v>
      </c>
      <c r="T17" s="244" t="s">
        <v>118</v>
      </c>
      <c r="U17" s="224">
        <v>0.36499999999999999</v>
      </c>
      <c r="V17" s="224">
        <f>ROUND(E17*U17,2)</f>
        <v>7.83</v>
      </c>
      <c r="W17" s="224"/>
      <c r="X17" s="224" t="s">
        <v>119</v>
      </c>
      <c r="Y17" s="215"/>
      <c r="Z17" s="215"/>
      <c r="AA17" s="215"/>
      <c r="AB17" s="215"/>
      <c r="AC17" s="215"/>
      <c r="AD17" s="215"/>
      <c r="AE17" s="215"/>
      <c r="AF17" s="215"/>
      <c r="AG17" s="215" t="s">
        <v>120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">
      <c r="A18" s="222"/>
      <c r="B18" s="223"/>
      <c r="C18" s="256" t="s">
        <v>135</v>
      </c>
      <c r="D18" s="227"/>
      <c r="E18" s="228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15"/>
      <c r="Z18" s="215"/>
      <c r="AA18" s="215"/>
      <c r="AB18" s="215"/>
      <c r="AC18" s="215"/>
      <c r="AD18" s="215"/>
      <c r="AE18" s="215"/>
      <c r="AF18" s="215"/>
      <c r="AG18" s="215" t="s">
        <v>122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1" x14ac:dyDescent="0.2">
      <c r="A19" s="222"/>
      <c r="B19" s="223"/>
      <c r="C19" s="257" t="s">
        <v>136</v>
      </c>
      <c r="D19" s="227"/>
      <c r="E19" s="228">
        <v>64.39</v>
      </c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15"/>
      <c r="Z19" s="215"/>
      <c r="AA19" s="215"/>
      <c r="AB19" s="215"/>
      <c r="AC19" s="215"/>
      <c r="AD19" s="215"/>
      <c r="AE19" s="215"/>
      <c r="AF19" s="215"/>
      <c r="AG19" s="215" t="s">
        <v>122</v>
      </c>
      <c r="AH19" s="215">
        <v>2</v>
      </c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1" x14ac:dyDescent="0.2">
      <c r="A20" s="222"/>
      <c r="B20" s="223"/>
      <c r="C20" s="257" t="s">
        <v>137</v>
      </c>
      <c r="D20" s="227"/>
      <c r="E20" s="228">
        <v>-42.93</v>
      </c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15"/>
      <c r="Z20" s="215"/>
      <c r="AA20" s="215"/>
      <c r="AB20" s="215"/>
      <c r="AC20" s="215"/>
      <c r="AD20" s="215"/>
      <c r="AE20" s="215"/>
      <c r="AF20" s="215"/>
      <c r="AG20" s="215" t="s">
        <v>122</v>
      </c>
      <c r="AH20" s="215">
        <v>2</v>
      </c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1" x14ac:dyDescent="0.2">
      <c r="A21" s="222"/>
      <c r="B21" s="223"/>
      <c r="C21" s="258" t="s">
        <v>138</v>
      </c>
      <c r="D21" s="229"/>
      <c r="E21" s="230">
        <v>21.46</v>
      </c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15"/>
      <c r="Z21" s="215"/>
      <c r="AA21" s="215"/>
      <c r="AB21" s="215"/>
      <c r="AC21" s="215"/>
      <c r="AD21" s="215"/>
      <c r="AE21" s="215"/>
      <c r="AF21" s="215"/>
      <c r="AG21" s="215" t="s">
        <v>122</v>
      </c>
      <c r="AH21" s="215">
        <v>3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1" x14ac:dyDescent="0.2">
      <c r="A22" s="222"/>
      <c r="B22" s="223"/>
      <c r="C22" s="256" t="s">
        <v>139</v>
      </c>
      <c r="D22" s="227"/>
      <c r="E22" s="228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15"/>
      <c r="Z22" s="215"/>
      <c r="AA22" s="215"/>
      <c r="AB22" s="215"/>
      <c r="AC22" s="215"/>
      <c r="AD22" s="215"/>
      <c r="AE22" s="215"/>
      <c r="AF22" s="215"/>
      <c r="AG22" s="215" t="s">
        <v>122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1" x14ac:dyDescent="0.2">
      <c r="A23" s="222"/>
      <c r="B23" s="223"/>
      <c r="C23" s="255" t="s">
        <v>140</v>
      </c>
      <c r="D23" s="225"/>
      <c r="E23" s="226">
        <v>21.46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15"/>
      <c r="Z23" s="215"/>
      <c r="AA23" s="215"/>
      <c r="AB23" s="215"/>
      <c r="AC23" s="215"/>
      <c r="AD23" s="215"/>
      <c r="AE23" s="215"/>
      <c r="AF23" s="215"/>
      <c r="AG23" s="215" t="s">
        <v>122</v>
      </c>
      <c r="AH23" s="215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1" x14ac:dyDescent="0.2">
      <c r="A24" s="238">
        <v>6</v>
      </c>
      <c r="B24" s="239" t="s">
        <v>141</v>
      </c>
      <c r="C24" s="254" t="s">
        <v>142</v>
      </c>
      <c r="D24" s="240" t="s">
        <v>125</v>
      </c>
      <c r="E24" s="241">
        <v>21.465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3">
        <v>0</v>
      </c>
      <c r="O24" s="243">
        <f>ROUND(E24*N24,2)</f>
        <v>0</v>
      </c>
      <c r="P24" s="243">
        <v>0</v>
      </c>
      <c r="Q24" s="243">
        <f>ROUND(E24*P24,2)</f>
        <v>0</v>
      </c>
      <c r="R24" s="243"/>
      <c r="S24" s="243" t="s">
        <v>117</v>
      </c>
      <c r="T24" s="244" t="s">
        <v>118</v>
      </c>
      <c r="U24" s="224">
        <v>8.4000000000000005E-2</v>
      </c>
      <c r="V24" s="224">
        <f>ROUND(E24*U24,2)</f>
        <v>1.8</v>
      </c>
      <c r="W24" s="224"/>
      <c r="X24" s="224" t="s">
        <v>119</v>
      </c>
      <c r="Y24" s="215"/>
      <c r="Z24" s="215"/>
      <c r="AA24" s="215"/>
      <c r="AB24" s="215"/>
      <c r="AC24" s="215"/>
      <c r="AD24" s="215"/>
      <c r="AE24" s="215"/>
      <c r="AF24" s="215"/>
      <c r="AG24" s="215" t="s">
        <v>120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1" x14ac:dyDescent="0.2">
      <c r="A25" s="222"/>
      <c r="B25" s="223"/>
      <c r="C25" s="255" t="s">
        <v>143</v>
      </c>
      <c r="D25" s="225"/>
      <c r="E25" s="226">
        <v>21.46</v>
      </c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15"/>
      <c r="Z25" s="215"/>
      <c r="AA25" s="215"/>
      <c r="AB25" s="215"/>
      <c r="AC25" s="215"/>
      <c r="AD25" s="215"/>
      <c r="AE25" s="215"/>
      <c r="AF25" s="215"/>
      <c r="AG25" s="215" t="s">
        <v>122</v>
      </c>
      <c r="AH25" s="215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1" x14ac:dyDescent="0.2">
      <c r="A26" s="238">
        <v>7</v>
      </c>
      <c r="B26" s="239" t="s">
        <v>144</v>
      </c>
      <c r="C26" s="254" t="s">
        <v>145</v>
      </c>
      <c r="D26" s="240" t="s">
        <v>125</v>
      </c>
      <c r="E26" s="241">
        <v>63.787999999999997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3">
        <v>0</v>
      </c>
      <c r="O26" s="243">
        <f>ROUND(E26*N26,2)</f>
        <v>0</v>
      </c>
      <c r="P26" s="243">
        <v>0</v>
      </c>
      <c r="Q26" s="243">
        <f>ROUND(E26*P26,2)</f>
        <v>0</v>
      </c>
      <c r="R26" s="243"/>
      <c r="S26" s="243" t="s">
        <v>117</v>
      </c>
      <c r="T26" s="244" t="s">
        <v>118</v>
      </c>
      <c r="U26" s="224">
        <v>1.0999999999999999E-2</v>
      </c>
      <c r="V26" s="224">
        <f>ROUND(E26*U26,2)</f>
        <v>0.7</v>
      </c>
      <c r="W26" s="224"/>
      <c r="X26" s="224" t="s">
        <v>119</v>
      </c>
      <c r="Y26" s="215"/>
      <c r="Z26" s="215"/>
      <c r="AA26" s="215"/>
      <c r="AB26" s="215"/>
      <c r="AC26" s="215"/>
      <c r="AD26" s="215"/>
      <c r="AE26" s="215"/>
      <c r="AF26" s="215"/>
      <c r="AG26" s="215" t="s">
        <v>120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 x14ac:dyDescent="0.2">
      <c r="A27" s="222"/>
      <c r="B27" s="223"/>
      <c r="C27" s="255" t="s">
        <v>146</v>
      </c>
      <c r="D27" s="225"/>
      <c r="E27" s="226">
        <v>51.72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15"/>
      <c r="Z27" s="215"/>
      <c r="AA27" s="215"/>
      <c r="AB27" s="215"/>
      <c r="AC27" s="215"/>
      <c r="AD27" s="215"/>
      <c r="AE27" s="215"/>
      <c r="AF27" s="215"/>
      <c r="AG27" s="215" t="s">
        <v>122</v>
      </c>
      <c r="AH27" s="215">
        <v>0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 x14ac:dyDescent="0.2">
      <c r="A28" s="222"/>
      <c r="B28" s="223"/>
      <c r="C28" s="255" t="s">
        <v>147</v>
      </c>
      <c r="D28" s="225"/>
      <c r="E28" s="226">
        <v>12.07</v>
      </c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15"/>
      <c r="Z28" s="215"/>
      <c r="AA28" s="215"/>
      <c r="AB28" s="215"/>
      <c r="AC28" s="215"/>
      <c r="AD28" s="215"/>
      <c r="AE28" s="215"/>
      <c r="AF28" s="215"/>
      <c r="AG28" s="215" t="s">
        <v>122</v>
      </c>
      <c r="AH28" s="215">
        <v>0</v>
      </c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1" x14ac:dyDescent="0.2">
      <c r="A29" s="238">
        <v>8</v>
      </c>
      <c r="B29" s="239" t="s">
        <v>148</v>
      </c>
      <c r="C29" s="254" t="s">
        <v>149</v>
      </c>
      <c r="D29" s="240" t="s">
        <v>125</v>
      </c>
      <c r="E29" s="241">
        <v>39.567</v>
      </c>
      <c r="F29" s="242"/>
      <c r="G29" s="243">
        <f>ROUND(E29*F29,2)</f>
        <v>0</v>
      </c>
      <c r="H29" s="242"/>
      <c r="I29" s="243">
        <f>ROUND(E29*H29,2)</f>
        <v>0</v>
      </c>
      <c r="J29" s="242"/>
      <c r="K29" s="243">
        <f>ROUND(E29*J29,2)</f>
        <v>0</v>
      </c>
      <c r="L29" s="243">
        <v>21</v>
      </c>
      <c r="M29" s="243">
        <f>G29*(1+L29/100)</f>
        <v>0</v>
      </c>
      <c r="N29" s="243">
        <v>0</v>
      </c>
      <c r="O29" s="243">
        <f>ROUND(E29*N29,2)</f>
        <v>0</v>
      </c>
      <c r="P29" s="243">
        <v>0</v>
      </c>
      <c r="Q29" s="243">
        <f>ROUND(E29*P29,2)</f>
        <v>0</v>
      </c>
      <c r="R29" s="243"/>
      <c r="S29" s="243" t="s">
        <v>117</v>
      </c>
      <c r="T29" s="244" t="s">
        <v>118</v>
      </c>
      <c r="U29" s="224">
        <v>1.0999999999999999E-2</v>
      </c>
      <c r="V29" s="224">
        <f>ROUND(E29*U29,2)</f>
        <v>0.44</v>
      </c>
      <c r="W29" s="224"/>
      <c r="X29" s="224" t="s">
        <v>119</v>
      </c>
      <c r="Y29" s="215"/>
      <c r="Z29" s="215"/>
      <c r="AA29" s="215"/>
      <c r="AB29" s="215"/>
      <c r="AC29" s="215"/>
      <c r="AD29" s="215"/>
      <c r="AE29" s="215"/>
      <c r="AF29" s="215"/>
      <c r="AG29" s="215" t="s">
        <v>120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1" x14ac:dyDescent="0.2">
      <c r="A30" s="222"/>
      <c r="B30" s="223"/>
      <c r="C30" s="255" t="s">
        <v>140</v>
      </c>
      <c r="D30" s="225"/>
      <c r="E30" s="226">
        <v>21.46</v>
      </c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15"/>
      <c r="Z30" s="215"/>
      <c r="AA30" s="215"/>
      <c r="AB30" s="215"/>
      <c r="AC30" s="215"/>
      <c r="AD30" s="215"/>
      <c r="AE30" s="215"/>
      <c r="AF30" s="215"/>
      <c r="AG30" s="215" t="s">
        <v>122</v>
      </c>
      <c r="AH30" s="215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1" x14ac:dyDescent="0.2">
      <c r="A31" s="222"/>
      <c r="B31" s="223"/>
      <c r="C31" s="255" t="s">
        <v>129</v>
      </c>
      <c r="D31" s="225"/>
      <c r="E31" s="226">
        <v>24.14</v>
      </c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15"/>
      <c r="Z31" s="215"/>
      <c r="AA31" s="215"/>
      <c r="AB31" s="215"/>
      <c r="AC31" s="215"/>
      <c r="AD31" s="215"/>
      <c r="AE31" s="215"/>
      <c r="AF31" s="215"/>
      <c r="AG31" s="215" t="s">
        <v>122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">
      <c r="A32" s="222"/>
      <c r="B32" s="223"/>
      <c r="C32" s="255" t="s">
        <v>150</v>
      </c>
      <c r="D32" s="225"/>
      <c r="E32" s="226">
        <v>-6.03</v>
      </c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15"/>
      <c r="Z32" s="215"/>
      <c r="AA32" s="215"/>
      <c r="AB32" s="215"/>
      <c r="AC32" s="215"/>
      <c r="AD32" s="215"/>
      <c r="AE32" s="215"/>
      <c r="AF32" s="215"/>
      <c r="AG32" s="215" t="s">
        <v>122</v>
      </c>
      <c r="AH32" s="215">
        <v>0</v>
      </c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1" x14ac:dyDescent="0.2">
      <c r="A33" s="238">
        <v>9</v>
      </c>
      <c r="B33" s="239" t="s">
        <v>151</v>
      </c>
      <c r="C33" s="254" t="s">
        <v>152</v>
      </c>
      <c r="D33" s="240" t="s">
        <v>125</v>
      </c>
      <c r="E33" s="241">
        <v>395.67</v>
      </c>
      <c r="F33" s="242"/>
      <c r="G33" s="243">
        <f>ROUND(E33*F33,2)</f>
        <v>0</v>
      </c>
      <c r="H33" s="242"/>
      <c r="I33" s="243">
        <f>ROUND(E33*H33,2)</f>
        <v>0</v>
      </c>
      <c r="J33" s="242"/>
      <c r="K33" s="243">
        <f>ROUND(E33*J33,2)</f>
        <v>0</v>
      </c>
      <c r="L33" s="243">
        <v>21</v>
      </c>
      <c r="M33" s="243">
        <f>G33*(1+L33/100)</f>
        <v>0</v>
      </c>
      <c r="N33" s="243">
        <v>0</v>
      </c>
      <c r="O33" s="243">
        <f>ROUND(E33*N33,2)</f>
        <v>0</v>
      </c>
      <c r="P33" s="243">
        <v>0</v>
      </c>
      <c r="Q33" s="243">
        <f>ROUND(E33*P33,2)</f>
        <v>0</v>
      </c>
      <c r="R33" s="243"/>
      <c r="S33" s="243" t="s">
        <v>117</v>
      </c>
      <c r="T33" s="244" t="s">
        <v>118</v>
      </c>
      <c r="U33" s="224">
        <v>0</v>
      </c>
      <c r="V33" s="224">
        <f>ROUND(E33*U33,2)</f>
        <v>0</v>
      </c>
      <c r="W33" s="224"/>
      <c r="X33" s="224" t="s">
        <v>119</v>
      </c>
      <c r="Y33" s="215"/>
      <c r="Z33" s="215"/>
      <c r="AA33" s="215"/>
      <c r="AB33" s="215"/>
      <c r="AC33" s="215"/>
      <c r="AD33" s="215"/>
      <c r="AE33" s="215"/>
      <c r="AF33" s="215"/>
      <c r="AG33" s="215" t="s">
        <v>120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1" x14ac:dyDescent="0.2">
      <c r="A34" s="222"/>
      <c r="B34" s="223"/>
      <c r="C34" s="256" t="s">
        <v>135</v>
      </c>
      <c r="D34" s="227"/>
      <c r="E34" s="228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15"/>
      <c r="Z34" s="215"/>
      <c r="AA34" s="215"/>
      <c r="AB34" s="215"/>
      <c r="AC34" s="215"/>
      <c r="AD34" s="215"/>
      <c r="AE34" s="215"/>
      <c r="AF34" s="215"/>
      <c r="AG34" s="215" t="s">
        <v>122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1" x14ac:dyDescent="0.2">
      <c r="A35" s="222"/>
      <c r="B35" s="223"/>
      <c r="C35" s="257" t="s">
        <v>153</v>
      </c>
      <c r="D35" s="227"/>
      <c r="E35" s="228">
        <v>21.46</v>
      </c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15"/>
      <c r="Z35" s="215"/>
      <c r="AA35" s="215"/>
      <c r="AB35" s="215"/>
      <c r="AC35" s="215"/>
      <c r="AD35" s="215"/>
      <c r="AE35" s="215"/>
      <c r="AF35" s="215"/>
      <c r="AG35" s="215" t="s">
        <v>122</v>
      </c>
      <c r="AH35" s="215">
        <v>2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1" x14ac:dyDescent="0.2">
      <c r="A36" s="222"/>
      <c r="B36" s="223"/>
      <c r="C36" s="257" t="s">
        <v>154</v>
      </c>
      <c r="D36" s="227"/>
      <c r="E36" s="228">
        <v>24.14</v>
      </c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15"/>
      <c r="Z36" s="215"/>
      <c r="AA36" s="215"/>
      <c r="AB36" s="215"/>
      <c r="AC36" s="215"/>
      <c r="AD36" s="215"/>
      <c r="AE36" s="215"/>
      <c r="AF36" s="215"/>
      <c r="AG36" s="215" t="s">
        <v>122</v>
      </c>
      <c r="AH36" s="215">
        <v>2</v>
      </c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1" x14ac:dyDescent="0.2">
      <c r="A37" s="222"/>
      <c r="B37" s="223"/>
      <c r="C37" s="257" t="s">
        <v>155</v>
      </c>
      <c r="D37" s="227"/>
      <c r="E37" s="228">
        <v>-6.03</v>
      </c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15"/>
      <c r="Z37" s="215"/>
      <c r="AA37" s="215"/>
      <c r="AB37" s="215"/>
      <c r="AC37" s="215"/>
      <c r="AD37" s="215"/>
      <c r="AE37" s="215"/>
      <c r="AF37" s="215"/>
      <c r="AG37" s="215" t="s">
        <v>122</v>
      </c>
      <c r="AH37" s="215">
        <v>2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1" x14ac:dyDescent="0.2">
      <c r="A38" s="222"/>
      <c r="B38" s="223"/>
      <c r="C38" s="258" t="s">
        <v>138</v>
      </c>
      <c r="D38" s="229"/>
      <c r="E38" s="230">
        <v>39.57</v>
      </c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15"/>
      <c r="Z38" s="215"/>
      <c r="AA38" s="215"/>
      <c r="AB38" s="215"/>
      <c r="AC38" s="215"/>
      <c r="AD38" s="215"/>
      <c r="AE38" s="215"/>
      <c r="AF38" s="215"/>
      <c r="AG38" s="215" t="s">
        <v>122</v>
      </c>
      <c r="AH38" s="215">
        <v>3</v>
      </c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1" x14ac:dyDescent="0.2">
      <c r="A39" s="222"/>
      <c r="B39" s="223"/>
      <c r="C39" s="256" t="s">
        <v>139</v>
      </c>
      <c r="D39" s="227"/>
      <c r="E39" s="228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15"/>
      <c r="Z39" s="215"/>
      <c r="AA39" s="215"/>
      <c r="AB39" s="215"/>
      <c r="AC39" s="215"/>
      <c r="AD39" s="215"/>
      <c r="AE39" s="215"/>
      <c r="AF39" s="215"/>
      <c r="AG39" s="215" t="s">
        <v>122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 x14ac:dyDescent="0.2">
      <c r="A40" s="222"/>
      <c r="B40" s="223"/>
      <c r="C40" s="255" t="s">
        <v>156</v>
      </c>
      <c r="D40" s="225"/>
      <c r="E40" s="226">
        <v>395.67</v>
      </c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15"/>
      <c r="Z40" s="215"/>
      <c r="AA40" s="215"/>
      <c r="AB40" s="215"/>
      <c r="AC40" s="215"/>
      <c r="AD40" s="215"/>
      <c r="AE40" s="215"/>
      <c r="AF40" s="215"/>
      <c r="AG40" s="215" t="s">
        <v>122</v>
      </c>
      <c r="AH40" s="215">
        <v>0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">
      <c r="A41" s="238">
        <v>10</v>
      </c>
      <c r="B41" s="239" t="s">
        <v>157</v>
      </c>
      <c r="C41" s="254" t="s">
        <v>158</v>
      </c>
      <c r="D41" s="240" t="s">
        <v>125</v>
      </c>
      <c r="E41" s="241">
        <v>57.753999999999998</v>
      </c>
      <c r="F41" s="242"/>
      <c r="G41" s="243">
        <f>ROUND(E41*F41,2)</f>
        <v>0</v>
      </c>
      <c r="H41" s="242"/>
      <c r="I41" s="243">
        <f>ROUND(E41*H41,2)</f>
        <v>0</v>
      </c>
      <c r="J41" s="242"/>
      <c r="K41" s="243">
        <f>ROUND(E41*J41,2)</f>
        <v>0</v>
      </c>
      <c r="L41" s="243">
        <v>21</v>
      </c>
      <c r="M41" s="243">
        <f>G41*(1+L41/100)</f>
        <v>0</v>
      </c>
      <c r="N41" s="243">
        <v>0</v>
      </c>
      <c r="O41" s="243">
        <f>ROUND(E41*N41,2)</f>
        <v>0</v>
      </c>
      <c r="P41" s="243">
        <v>0</v>
      </c>
      <c r="Q41" s="243">
        <f>ROUND(E41*P41,2)</f>
        <v>0</v>
      </c>
      <c r="R41" s="243"/>
      <c r="S41" s="243" t="s">
        <v>117</v>
      </c>
      <c r="T41" s="244" t="s">
        <v>118</v>
      </c>
      <c r="U41" s="224">
        <v>0.65200000000000002</v>
      </c>
      <c r="V41" s="224">
        <f>ROUND(E41*U41,2)</f>
        <v>37.659999999999997</v>
      </c>
      <c r="W41" s="224"/>
      <c r="X41" s="224" t="s">
        <v>119</v>
      </c>
      <c r="Y41" s="215"/>
      <c r="Z41" s="215"/>
      <c r="AA41" s="215"/>
      <c r="AB41" s="215"/>
      <c r="AC41" s="215"/>
      <c r="AD41" s="215"/>
      <c r="AE41" s="215"/>
      <c r="AF41" s="215"/>
      <c r="AG41" s="215" t="s">
        <v>120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1" x14ac:dyDescent="0.2">
      <c r="A42" s="222"/>
      <c r="B42" s="223"/>
      <c r="C42" s="255" t="s">
        <v>146</v>
      </c>
      <c r="D42" s="225"/>
      <c r="E42" s="226">
        <v>51.72</v>
      </c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15"/>
      <c r="Z42" s="215"/>
      <c r="AA42" s="215"/>
      <c r="AB42" s="215"/>
      <c r="AC42" s="215"/>
      <c r="AD42" s="215"/>
      <c r="AE42" s="215"/>
      <c r="AF42" s="215"/>
      <c r="AG42" s="215" t="s">
        <v>122</v>
      </c>
      <c r="AH42" s="215">
        <v>0</v>
      </c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 x14ac:dyDescent="0.2">
      <c r="A43" s="222"/>
      <c r="B43" s="223"/>
      <c r="C43" s="255" t="s">
        <v>159</v>
      </c>
      <c r="D43" s="225"/>
      <c r="E43" s="226">
        <v>6.03</v>
      </c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15"/>
      <c r="Z43" s="215"/>
      <c r="AA43" s="215"/>
      <c r="AB43" s="215"/>
      <c r="AC43" s="215"/>
      <c r="AD43" s="215"/>
      <c r="AE43" s="215"/>
      <c r="AF43" s="215"/>
      <c r="AG43" s="215" t="s">
        <v>122</v>
      </c>
      <c r="AH43" s="215">
        <v>0</v>
      </c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">
      <c r="A44" s="238">
        <v>11</v>
      </c>
      <c r="B44" s="239" t="s">
        <v>160</v>
      </c>
      <c r="C44" s="254" t="s">
        <v>161</v>
      </c>
      <c r="D44" s="240" t="s">
        <v>125</v>
      </c>
      <c r="E44" s="241">
        <v>97.320999999999998</v>
      </c>
      <c r="F44" s="242"/>
      <c r="G44" s="243">
        <f>ROUND(E44*F44,2)</f>
        <v>0</v>
      </c>
      <c r="H44" s="242"/>
      <c r="I44" s="243">
        <f>ROUND(E44*H44,2)</f>
        <v>0</v>
      </c>
      <c r="J44" s="242"/>
      <c r="K44" s="243">
        <f>ROUND(E44*J44,2)</f>
        <v>0</v>
      </c>
      <c r="L44" s="243">
        <v>21</v>
      </c>
      <c r="M44" s="243">
        <f>G44*(1+L44/100)</f>
        <v>0</v>
      </c>
      <c r="N44" s="243">
        <v>0</v>
      </c>
      <c r="O44" s="243">
        <f>ROUND(E44*N44,2)</f>
        <v>0</v>
      </c>
      <c r="P44" s="243">
        <v>0</v>
      </c>
      <c r="Q44" s="243">
        <f>ROUND(E44*P44,2)</f>
        <v>0</v>
      </c>
      <c r="R44" s="243"/>
      <c r="S44" s="243" t="s">
        <v>117</v>
      </c>
      <c r="T44" s="244" t="s">
        <v>118</v>
      </c>
      <c r="U44" s="224">
        <v>8.9999999999999993E-3</v>
      </c>
      <c r="V44" s="224">
        <f>ROUND(E44*U44,2)</f>
        <v>0.88</v>
      </c>
      <c r="W44" s="224"/>
      <c r="X44" s="224" t="s">
        <v>119</v>
      </c>
      <c r="Y44" s="215"/>
      <c r="Z44" s="215"/>
      <c r="AA44" s="215"/>
      <c r="AB44" s="215"/>
      <c r="AC44" s="215"/>
      <c r="AD44" s="215"/>
      <c r="AE44" s="215"/>
      <c r="AF44" s="215"/>
      <c r="AG44" s="215" t="s">
        <v>120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1" x14ac:dyDescent="0.2">
      <c r="A45" s="222"/>
      <c r="B45" s="223"/>
      <c r="C45" s="255" t="s">
        <v>126</v>
      </c>
      <c r="D45" s="225"/>
      <c r="E45" s="226">
        <v>51.72</v>
      </c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15"/>
      <c r="Z45" s="215"/>
      <c r="AA45" s="215"/>
      <c r="AB45" s="215"/>
      <c r="AC45" s="215"/>
      <c r="AD45" s="215"/>
      <c r="AE45" s="215"/>
      <c r="AF45" s="215"/>
      <c r="AG45" s="215" t="s">
        <v>122</v>
      </c>
      <c r="AH45" s="215">
        <v>0</v>
      </c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1" x14ac:dyDescent="0.2">
      <c r="A46" s="222"/>
      <c r="B46" s="223"/>
      <c r="C46" s="255" t="s">
        <v>140</v>
      </c>
      <c r="D46" s="225"/>
      <c r="E46" s="226">
        <v>21.46</v>
      </c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15"/>
      <c r="Z46" s="215"/>
      <c r="AA46" s="215"/>
      <c r="AB46" s="215"/>
      <c r="AC46" s="215"/>
      <c r="AD46" s="215"/>
      <c r="AE46" s="215"/>
      <c r="AF46" s="215"/>
      <c r="AG46" s="215" t="s">
        <v>122</v>
      </c>
      <c r="AH46" s="215">
        <v>0</v>
      </c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1" x14ac:dyDescent="0.2">
      <c r="A47" s="222"/>
      <c r="B47" s="223"/>
      <c r="C47" s="255" t="s">
        <v>129</v>
      </c>
      <c r="D47" s="225"/>
      <c r="E47" s="226">
        <v>24.14</v>
      </c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15"/>
      <c r="Z47" s="215"/>
      <c r="AA47" s="215"/>
      <c r="AB47" s="215"/>
      <c r="AC47" s="215"/>
      <c r="AD47" s="215"/>
      <c r="AE47" s="215"/>
      <c r="AF47" s="215"/>
      <c r="AG47" s="215" t="s">
        <v>122</v>
      </c>
      <c r="AH47" s="215">
        <v>0</v>
      </c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1" x14ac:dyDescent="0.2">
      <c r="A48" s="238">
        <v>12</v>
      </c>
      <c r="B48" s="239" t="s">
        <v>162</v>
      </c>
      <c r="C48" s="254" t="s">
        <v>163</v>
      </c>
      <c r="D48" s="240" t="s">
        <v>125</v>
      </c>
      <c r="E48" s="241">
        <v>6.0339999999999998</v>
      </c>
      <c r="F48" s="242"/>
      <c r="G48" s="243">
        <f>ROUND(E48*F48,2)</f>
        <v>0</v>
      </c>
      <c r="H48" s="242"/>
      <c r="I48" s="243">
        <f>ROUND(E48*H48,2)</f>
        <v>0</v>
      </c>
      <c r="J48" s="242"/>
      <c r="K48" s="243">
        <f>ROUND(E48*J48,2)</f>
        <v>0</v>
      </c>
      <c r="L48" s="243">
        <v>21</v>
      </c>
      <c r="M48" s="243">
        <f>G48*(1+L48/100)</f>
        <v>0</v>
      </c>
      <c r="N48" s="243">
        <v>0</v>
      </c>
      <c r="O48" s="243">
        <f>ROUND(E48*N48,2)</f>
        <v>0</v>
      </c>
      <c r="P48" s="243">
        <v>0</v>
      </c>
      <c r="Q48" s="243">
        <f>ROUND(E48*P48,2)</f>
        <v>0</v>
      </c>
      <c r="R48" s="243"/>
      <c r="S48" s="243" t="s">
        <v>117</v>
      </c>
      <c r="T48" s="244" t="s">
        <v>118</v>
      </c>
      <c r="U48" s="224">
        <v>2.1949999999999998</v>
      </c>
      <c r="V48" s="224">
        <f>ROUND(E48*U48,2)</f>
        <v>13.24</v>
      </c>
      <c r="W48" s="224"/>
      <c r="X48" s="224" t="s">
        <v>119</v>
      </c>
      <c r="Y48" s="215"/>
      <c r="Z48" s="215"/>
      <c r="AA48" s="215"/>
      <c r="AB48" s="215"/>
      <c r="AC48" s="215"/>
      <c r="AD48" s="215"/>
      <c r="AE48" s="215"/>
      <c r="AF48" s="215"/>
      <c r="AG48" s="215" t="s">
        <v>120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1" x14ac:dyDescent="0.2">
      <c r="A49" s="222"/>
      <c r="B49" s="223"/>
      <c r="C49" s="255" t="s">
        <v>159</v>
      </c>
      <c r="D49" s="225"/>
      <c r="E49" s="226">
        <v>6.03</v>
      </c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15"/>
      <c r="Z49" s="215"/>
      <c r="AA49" s="215"/>
      <c r="AB49" s="215"/>
      <c r="AC49" s="215"/>
      <c r="AD49" s="215"/>
      <c r="AE49" s="215"/>
      <c r="AF49" s="215"/>
      <c r="AG49" s="215" t="s">
        <v>122</v>
      </c>
      <c r="AH49" s="215">
        <v>0</v>
      </c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1" x14ac:dyDescent="0.2">
      <c r="A50" s="238">
        <v>13</v>
      </c>
      <c r="B50" s="239" t="s">
        <v>164</v>
      </c>
      <c r="C50" s="254" t="s">
        <v>165</v>
      </c>
      <c r="D50" s="240" t="s">
        <v>116</v>
      </c>
      <c r="E50" s="241">
        <v>258.60000000000002</v>
      </c>
      <c r="F50" s="242"/>
      <c r="G50" s="243">
        <f>ROUND(E50*F50,2)</f>
        <v>0</v>
      </c>
      <c r="H50" s="242"/>
      <c r="I50" s="243">
        <f>ROUND(E50*H50,2)</f>
        <v>0</v>
      </c>
      <c r="J50" s="242"/>
      <c r="K50" s="243">
        <f>ROUND(E50*J50,2)</f>
        <v>0</v>
      </c>
      <c r="L50" s="243">
        <v>21</v>
      </c>
      <c r="M50" s="243">
        <f>G50*(1+L50/100)</f>
        <v>0</v>
      </c>
      <c r="N50" s="243">
        <v>0</v>
      </c>
      <c r="O50" s="243">
        <f>ROUND(E50*N50,2)</f>
        <v>0</v>
      </c>
      <c r="P50" s="243">
        <v>0</v>
      </c>
      <c r="Q50" s="243">
        <f>ROUND(E50*P50,2)</f>
        <v>0</v>
      </c>
      <c r="R50" s="243"/>
      <c r="S50" s="243" t="s">
        <v>117</v>
      </c>
      <c r="T50" s="244" t="s">
        <v>118</v>
      </c>
      <c r="U50" s="224">
        <v>0.06</v>
      </c>
      <c r="V50" s="224">
        <f>ROUND(E50*U50,2)</f>
        <v>15.52</v>
      </c>
      <c r="W50" s="224"/>
      <c r="X50" s="224" t="s">
        <v>119</v>
      </c>
      <c r="Y50" s="215"/>
      <c r="Z50" s="215"/>
      <c r="AA50" s="215"/>
      <c r="AB50" s="215"/>
      <c r="AC50" s="215"/>
      <c r="AD50" s="215"/>
      <c r="AE50" s="215"/>
      <c r="AF50" s="215"/>
      <c r="AG50" s="215" t="s">
        <v>120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1" x14ac:dyDescent="0.2">
      <c r="A51" s="222"/>
      <c r="B51" s="223"/>
      <c r="C51" s="255" t="s">
        <v>166</v>
      </c>
      <c r="D51" s="225"/>
      <c r="E51" s="226">
        <v>258.60000000000002</v>
      </c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15"/>
      <c r="Z51" s="215"/>
      <c r="AA51" s="215"/>
      <c r="AB51" s="215"/>
      <c r="AC51" s="215"/>
      <c r="AD51" s="215"/>
      <c r="AE51" s="215"/>
      <c r="AF51" s="215"/>
      <c r="AG51" s="215" t="s">
        <v>122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">
      <c r="A52" s="238">
        <v>14</v>
      </c>
      <c r="B52" s="239" t="s">
        <v>167</v>
      </c>
      <c r="C52" s="254" t="s">
        <v>168</v>
      </c>
      <c r="D52" s="240" t="s">
        <v>116</v>
      </c>
      <c r="E52" s="241">
        <v>323.25</v>
      </c>
      <c r="F52" s="242"/>
      <c r="G52" s="243">
        <f>ROUND(E52*F52,2)</f>
        <v>0</v>
      </c>
      <c r="H52" s="242"/>
      <c r="I52" s="243">
        <f>ROUND(E52*H52,2)</f>
        <v>0</v>
      </c>
      <c r="J52" s="242"/>
      <c r="K52" s="243">
        <f>ROUND(E52*J52,2)</f>
        <v>0</v>
      </c>
      <c r="L52" s="243">
        <v>21</v>
      </c>
      <c r="M52" s="243">
        <f>G52*(1+L52/100)</f>
        <v>0</v>
      </c>
      <c r="N52" s="243">
        <v>0</v>
      </c>
      <c r="O52" s="243">
        <f>ROUND(E52*N52,2)</f>
        <v>0</v>
      </c>
      <c r="P52" s="243">
        <v>0</v>
      </c>
      <c r="Q52" s="243">
        <f>ROUND(E52*P52,2)</f>
        <v>0</v>
      </c>
      <c r="R52" s="243"/>
      <c r="S52" s="243" t="s">
        <v>117</v>
      </c>
      <c r="T52" s="244" t="s">
        <v>118</v>
      </c>
      <c r="U52" s="224">
        <v>1.7999999999999999E-2</v>
      </c>
      <c r="V52" s="224">
        <f>ROUND(E52*U52,2)</f>
        <v>5.82</v>
      </c>
      <c r="W52" s="224"/>
      <c r="X52" s="224" t="s">
        <v>119</v>
      </c>
      <c r="Y52" s="215"/>
      <c r="Z52" s="215"/>
      <c r="AA52" s="215"/>
      <c r="AB52" s="215"/>
      <c r="AC52" s="215"/>
      <c r="AD52" s="215"/>
      <c r="AE52" s="215"/>
      <c r="AF52" s="215"/>
      <c r="AG52" s="215" t="s">
        <v>120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1" x14ac:dyDescent="0.2">
      <c r="A53" s="222"/>
      <c r="B53" s="223"/>
      <c r="C53" s="255" t="s">
        <v>121</v>
      </c>
      <c r="D53" s="225"/>
      <c r="E53" s="226">
        <v>323.25</v>
      </c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15"/>
      <c r="Z53" s="215"/>
      <c r="AA53" s="215"/>
      <c r="AB53" s="215"/>
      <c r="AC53" s="215"/>
      <c r="AD53" s="215"/>
      <c r="AE53" s="215"/>
      <c r="AF53" s="215"/>
      <c r="AG53" s="215" t="s">
        <v>122</v>
      </c>
      <c r="AH53" s="215">
        <v>0</v>
      </c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1" x14ac:dyDescent="0.2">
      <c r="A54" s="238">
        <v>15</v>
      </c>
      <c r="B54" s="239" t="s">
        <v>169</v>
      </c>
      <c r="C54" s="254" t="s">
        <v>170</v>
      </c>
      <c r="D54" s="240" t="s">
        <v>116</v>
      </c>
      <c r="E54" s="241">
        <v>258.60000000000002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3">
        <v>0</v>
      </c>
      <c r="O54" s="243">
        <f>ROUND(E54*N54,2)</f>
        <v>0</v>
      </c>
      <c r="P54" s="243">
        <v>0</v>
      </c>
      <c r="Q54" s="243">
        <f>ROUND(E54*P54,2)</f>
        <v>0</v>
      </c>
      <c r="R54" s="243"/>
      <c r="S54" s="243" t="s">
        <v>117</v>
      </c>
      <c r="T54" s="244" t="s">
        <v>118</v>
      </c>
      <c r="U54" s="224">
        <v>0.254</v>
      </c>
      <c r="V54" s="224">
        <f>ROUND(E54*U54,2)</f>
        <v>65.680000000000007</v>
      </c>
      <c r="W54" s="224"/>
      <c r="X54" s="224" t="s">
        <v>119</v>
      </c>
      <c r="Y54" s="215"/>
      <c r="Z54" s="215"/>
      <c r="AA54" s="215"/>
      <c r="AB54" s="215"/>
      <c r="AC54" s="215"/>
      <c r="AD54" s="215"/>
      <c r="AE54" s="215"/>
      <c r="AF54" s="215"/>
      <c r="AG54" s="215" t="s">
        <v>120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1" x14ac:dyDescent="0.2">
      <c r="A55" s="222"/>
      <c r="B55" s="223"/>
      <c r="C55" s="255" t="s">
        <v>171</v>
      </c>
      <c r="D55" s="225"/>
      <c r="E55" s="226">
        <v>258.60000000000002</v>
      </c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15"/>
      <c r="Z55" s="215"/>
      <c r="AA55" s="215"/>
      <c r="AB55" s="215"/>
      <c r="AC55" s="215"/>
      <c r="AD55" s="215"/>
      <c r="AE55" s="215"/>
      <c r="AF55" s="215"/>
      <c r="AG55" s="215" t="s">
        <v>122</v>
      </c>
      <c r="AH55" s="215">
        <v>0</v>
      </c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 x14ac:dyDescent="0.2">
      <c r="A56" s="238">
        <v>16</v>
      </c>
      <c r="B56" s="239" t="s">
        <v>172</v>
      </c>
      <c r="C56" s="254" t="s">
        <v>173</v>
      </c>
      <c r="D56" s="240" t="s">
        <v>116</v>
      </c>
      <c r="E56" s="241">
        <v>323.25</v>
      </c>
      <c r="F56" s="242"/>
      <c r="G56" s="243">
        <f>ROUND(E56*F56,2)</f>
        <v>0</v>
      </c>
      <c r="H56" s="242"/>
      <c r="I56" s="243">
        <f>ROUND(E56*H56,2)</f>
        <v>0</v>
      </c>
      <c r="J56" s="242"/>
      <c r="K56" s="243">
        <f>ROUND(E56*J56,2)</f>
        <v>0</v>
      </c>
      <c r="L56" s="243">
        <v>21</v>
      </c>
      <c r="M56" s="243">
        <f>G56*(1+L56/100)</f>
        <v>0</v>
      </c>
      <c r="N56" s="243">
        <v>0</v>
      </c>
      <c r="O56" s="243">
        <f>ROUND(E56*N56,2)</f>
        <v>0</v>
      </c>
      <c r="P56" s="243">
        <v>0</v>
      </c>
      <c r="Q56" s="243">
        <f>ROUND(E56*P56,2)</f>
        <v>0</v>
      </c>
      <c r="R56" s="243"/>
      <c r="S56" s="243" t="s">
        <v>117</v>
      </c>
      <c r="T56" s="244" t="s">
        <v>118</v>
      </c>
      <c r="U56" s="224">
        <v>0.09</v>
      </c>
      <c r="V56" s="224">
        <f>ROUND(E56*U56,2)</f>
        <v>29.09</v>
      </c>
      <c r="W56" s="224"/>
      <c r="X56" s="224" t="s">
        <v>119</v>
      </c>
      <c r="Y56" s="215"/>
      <c r="Z56" s="215"/>
      <c r="AA56" s="215"/>
      <c r="AB56" s="215"/>
      <c r="AC56" s="215"/>
      <c r="AD56" s="215"/>
      <c r="AE56" s="215"/>
      <c r="AF56" s="215"/>
      <c r="AG56" s="215" t="s">
        <v>120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">
      <c r="A57" s="222"/>
      <c r="B57" s="223"/>
      <c r="C57" s="255" t="s">
        <v>174</v>
      </c>
      <c r="D57" s="225"/>
      <c r="E57" s="226">
        <v>323.25</v>
      </c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15"/>
      <c r="Z57" s="215"/>
      <c r="AA57" s="215"/>
      <c r="AB57" s="215"/>
      <c r="AC57" s="215"/>
      <c r="AD57" s="215"/>
      <c r="AE57" s="215"/>
      <c r="AF57" s="215"/>
      <c r="AG57" s="215" t="s">
        <v>122</v>
      </c>
      <c r="AH57" s="215">
        <v>0</v>
      </c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1" x14ac:dyDescent="0.2">
      <c r="A58" s="238">
        <v>17</v>
      </c>
      <c r="B58" s="239" t="s">
        <v>175</v>
      </c>
      <c r="C58" s="254" t="s">
        <v>176</v>
      </c>
      <c r="D58" s="240" t="s">
        <v>116</v>
      </c>
      <c r="E58" s="241">
        <v>258.60000000000002</v>
      </c>
      <c r="F58" s="242"/>
      <c r="G58" s="243">
        <f>ROUND(E58*F58,2)</f>
        <v>0</v>
      </c>
      <c r="H58" s="242"/>
      <c r="I58" s="243">
        <f>ROUND(E58*H58,2)</f>
        <v>0</v>
      </c>
      <c r="J58" s="242"/>
      <c r="K58" s="243">
        <f>ROUND(E58*J58,2)</f>
        <v>0</v>
      </c>
      <c r="L58" s="243">
        <v>21</v>
      </c>
      <c r="M58" s="243">
        <f>G58*(1+L58/100)</f>
        <v>0</v>
      </c>
      <c r="N58" s="243">
        <v>0</v>
      </c>
      <c r="O58" s="243">
        <f>ROUND(E58*N58,2)</f>
        <v>0</v>
      </c>
      <c r="P58" s="243">
        <v>0</v>
      </c>
      <c r="Q58" s="243">
        <f>ROUND(E58*P58,2)</f>
        <v>0</v>
      </c>
      <c r="R58" s="243"/>
      <c r="S58" s="243" t="s">
        <v>117</v>
      </c>
      <c r="T58" s="244" t="s">
        <v>118</v>
      </c>
      <c r="U58" s="224">
        <v>1E-3</v>
      </c>
      <c r="V58" s="224">
        <f>ROUND(E58*U58,2)</f>
        <v>0.26</v>
      </c>
      <c r="W58" s="224"/>
      <c r="X58" s="224" t="s">
        <v>119</v>
      </c>
      <c r="Y58" s="215"/>
      <c r="Z58" s="215"/>
      <c r="AA58" s="215"/>
      <c r="AB58" s="215"/>
      <c r="AC58" s="215"/>
      <c r="AD58" s="215"/>
      <c r="AE58" s="215"/>
      <c r="AF58" s="215"/>
      <c r="AG58" s="215" t="s">
        <v>120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">
      <c r="A59" s="222"/>
      <c r="B59" s="223"/>
      <c r="C59" s="255" t="s">
        <v>166</v>
      </c>
      <c r="D59" s="225"/>
      <c r="E59" s="226">
        <v>258.60000000000002</v>
      </c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15"/>
      <c r="Z59" s="215"/>
      <c r="AA59" s="215"/>
      <c r="AB59" s="215"/>
      <c r="AC59" s="215"/>
      <c r="AD59" s="215"/>
      <c r="AE59" s="215"/>
      <c r="AF59" s="215"/>
      <c r="AG59" s="215" t="s">
        <v>122</v>
      </c>
      <c r="AH59" s="215">
        <v>0</v>
      </c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1" x14ac:dyDescent="0.2">
      <c r="A60" s="238">
        <v>18</v>
      </c>
      <c r="B60" s="239" t="s">
        <v>177</v>
      </c>
      <c r="C60" s="254" t="s">
        <v>178</v>
      </c>
      <c r="D60" s="240" t="s">
        <v>116</v>
      </c>
      <c r="E60" s="241">
        <v>258.60000000000002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21</v>
      </c>
      <c r="M60" s="243">
        <f>G60*(1+L60/100)</f>
        <v>0</v>
      </c>
      <c r="N60" s="243">
        <v>0</v>
      </c>
      <c r="O60" s="243">
        <f>ROUND(E60*N60,2)</f>
        <v>0</v>
      </c>
      <c r="P60" s="243">
        <v>0</v>
      </c>
      <c r="Q60" s="243">
        <f>ROUND(E60*P60,2)</f>
        <v>0</v>
      </c>
      <c r="R60" s="243"/>
      <c r="S60" s="243" t="s">
        <v>117</v>
      </c>
      <c r="T60" s="244" t="s">
        <v>118</v>
      </c>
      <c r="U60" s="224">
        <v>1.4999999999999999E-2</v>
      </c>
      <c r="V60" s="224">
        <f>ROUND(E60*U60,2)</f>
        <v>3.88</v>
      </c>
      <c r="W60" s="224"/>
      <c r="X60" s="224" t="s">
        <v>119</v>
      </c>
      <c r="Y60" s="215"/>
      <c r="Z60" s="215"/>
      <c r="AA60" s="215"/>
      <c r="AB60" s="215"/>
      <c r="AC60" s="215"/>
      <c r="AD60" s="215"/>
      <c r="AE60" s="215"/>
      <c r="AF60" s="215"/>
      <c r="AG60" s="215" t="s">
        <v>120</v>
      </c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1" x14ac:dyDescent="0.2">
      <c r="A61" s="222"/>
      <c r="B61" s="223"/>
      <c r="C61" s="255" t="s">
        <v>166</v>
      </c>
      <c r="D61" s="225"/>
      <c r="E61" s="226">
        <v>258.60000000000002</v>
      </c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15"/>
      <c r="Z61" s="215"/>
      <c r="AA61" s="215"/>
      <c r="AB61" s="215"/>
      <c r="AC61" s="215"/>
      <c r="AD61" s="215"/>
      <c r="AE61" s="215"/>
      <c r="AF61" s="215"/>
      <c r="AG61" s="215" t="s">
        <v>122</v>
      </c>
      <c r="AH61" s="215">
        <v>0</v>
      </c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1" x14ac:dyDescent="0.2">
      <c r="A62" s="238">
        <v>19</v>
      </c>
      <c r="B62" s="239" t="s">
        <v>179</v>
      </c>
      <c r="C62" s="254" t="s">
        <v>180</v>
      </c>
      <c r="D62" s="240" t="s">
        <v>116</v>
      </c>
      <c r="E62" s="241">
        <v>258.60000000000002</v>
      </c>
      <c r="F62" s="242"/>
      <c r="G62" s="243">
        <f>ROUND(E62*F62,2)</f>
        <v>0</v>
      </c>
      <c r="H62" s="242"/>
      <c r="I62" s="243">
        <f>ROUND(E62*H62,2)</f>
        <v>0</v>
      </c>
      <c r="J62" s="242"/>
      <c r="K62" s="243">
        <f>ROUND(E62*J62,2)</f>
        <v>0</v>
      </c>
      <c r="L62" s="243">
        <v>21</v>
      </c>
      <c r="M62" s="243">
        <f>G62*(1+L62/100)</f>
        <v>0</v>
      </c>
      <c r="N62" s="243">
        <v>0</v>
      </c>
      <c r="O62" s="243">
        <f>ROUND(E62*N62,2)</f>
        <v>0</v>
      </c>
      <c r="P62" s="243">
        <v>0</v>
      </c>
      <c r="Q62" s="243">
        <f>ROUND(E62*P62,2)</f>
        <v>0</v>
      </c>
      <c r="R62" s="243"/>
      <c r="S62" s="243" t="s">
        <v>117</v>
      </c>
      <c r="T62" s="244" t="s">
        <v>118</v>
      </c>
      <c r="U62" s="224">
        <v>1E-3</v>
      </c>
      <c r="V62" s="224">
        <f>ROUND(E62*U62,2)</f>
        <v>0.26</v>
      </c>
      <c r="W62" s="224"/>
      <c r="X62" s="224" t="s">
        <v>119</v>
      </c>
      <c r="Y62" s="215"/>
      <c r="Z62" s="215"/>
      <c r="AA62" s="215"/>
      <c r="AB62" s="215"/>
      <c r="AC62" s="215"/>
      <c r="AD62" s="215"/>
      <c r="AE62" s="215"/>
      <c r="AF62" s="215"/>
      <c r="AG62" s="215" t="s">
        <v>120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1" x14ac:dyDescent="0.2">
      <c r="A63" s="222"/>
      <c r="B63" s="223"/>
      <c r="C63" s="255" t="s">
        <v>166</v>
      </c>
      <c r="D63" s="225"/>
      <c r="E63" s="226">
        <v>258.60000000000002</v>
      </c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15"/>
      <c r="Z63" s="215"/>
      <c r="AA63" s="215"/>
      <c r="AB63" s="215"/>
      <c r="AC63" s="215"/>
      <c r="AD63" s="215"/>
      <c r="AE63" s="215"/>
      <c r="AF63" s="215"/>
      <c r="AG63" s="215" t="s">
        <v>122</v>
      </c>
      <c r="AH63" s="215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1" x14ac:dyDescent="0.2">
      <c r="A64" s="238">
        <v>20</v>
      </c>
      <c r="B64" s="239" t="s">
        <v>181</v>
      </c>
      <c r="C64" s="254" t="s">
        <v>182</v>
      </c>
      <c r="D64" s="240" t="s">
        <v>125</v>
      </c>
      <c r="E64" s="241">
        <v>2.5859999999999999</v>
      </c>
      <c r="F64" s="242"/>
      <c r="G64" s="243">
        <f>ROUND(E64*F64,2)</f>
        <v>0</v>
      </c>
      <c r="H64" s="242"/>
      <c r="I64" s="243">
        <f>ROUND(E64*H64,2)</f>
        <v>0</v>
      </c>
      <c r="J64" s="242"/>
      <c r="K64" s="243">
        <f>ROUND(E64*J64,2)</f>
        <v>0</v>
      </c>
      <c r="L64" s="243">
        <v>21</v>
      </c>
      <c r="M64" s="243">
        <f>G64*(1+L64/100)</f>
        <v>0</v>
      </c>
      <c r="N64" s="243">
        <v>0</v>
      </c>
      <c r="O64" s="243">
        <f>ROUND(E64*N64,2)</f>
        <v>0</v>
      </c>
      <c r="P64" s="243">
        <v>0</v>
      </c>
      <c r="Q64" s="243">
        <f>ROUND(E64*P64,2)</f>
        <v>0</v>
      </c>
      <c r="R64" s="243"/>
      <c r="S64" s="243" t="s">
        <v>117</v>
      </c>
      <c r="T64" s="244" t="s">
        <v>118</v>
      </c>
      <c r="U64" s="224">
        <v>0.26</v>
      </c>
      <c r="V64" s="224">
        <f>ROUND(E64*U64,2)</f>
        <v>0.67</v>
      </c>
      <c r="W64" s="224"/>
      <c r="X64" s="224" t="s">
        <v>119</v>
      </c>
      <c r="Y64" s="215"/>
      <c r="Z64" s="215"/>
      <c r="AA64" s="215"/>
      <c r="AB64" s="215"/>
      <c r="AC64" s="215"/>
      <c r="AD64" s="215"/>
      <c r="AE64" s="215"/>
      <c r="AF64" s="215"/>
      <c r="AG64" s="215" t="s">
        <v>120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1" x14ac:dyDescent="0.2">
      <c r="A65" s="222"/>
      <c r="B65" s="223"/>
      <c r="C65" s="255" t="s">
        <v>183</v>
      </c>
      <c r="D65" s="225"/>
      <c r="E65" s="226">
        <v>2.59</v>
      </c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15"/>
      <c r="Z65" s="215"/>
      <c r="AA65" s="215"/>
      <c r="AB65" s="215"/>
      <c r="AC65" s="215"/>
      <c r="AD65" s="215"/>
      <c r="AE65" s="215"/>
      <c r="AF65" s="215"/>
      <c r="AG65" s="215" t="s">
        <v>122</v>
      </c>
      <c r="AH65" s="215">
        <v>0</v>
      </c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1" x14ac:dyDescent="0.2">
      <c r="A66" s="238">
        <v>21</v>
      </c>
      <c r="B66" s="239" t="s">
        <v>184</v>
      </c>
      <c r="C66" s="254" t="s">
        <v>185</v>
      </c>
      <c r="D66" s="240" t="s">
        <v>125</v>
      </c>
      <c r="E66" s="241">
        <v>2.5859999999999999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21</v>
      </c>
      <c r="M66" s="243">
        <f>G66*(1+L66/100)</f>
        <v>0</v>
      </c>
      <c r="N66" s="243">
        <v>0</v>
      </c>
      <c r="O66" s="243">
        <f>ROUND(E66*N66,2)</f>
        <v>0</v>
      </c>
      <c r="P66" s="243">
        <v>0</v>
      </c>
      <c r="Q66" s="243">
        <f>ROUND(E66*P66,2)</f>
        <v>0</v>
      </c>
      <c r="R66" s="243"/>
      <c r="S66" s="243" t="s">
        <v>117</v>
      </c>
      <c r="T66" s="244" t="s">
        <v>118</v>
      </c>
      <c r="U66" s="224">
        <v>0.88400000000000001</v>
      </c>
      <c r="V66" s="224">
        <f>ROUND(E66*U66,2)</f>
        <v>2.29</v>
      </c>
      <c r="W66" s="224"/>
      <c r="X66" s="224" t="s">
        <v>119</v>
      </c>
      <c r="Y66" s="215"/>
      <c r="Z66" s="215"/>
      <c r="AA66" s="215"/>
      <c r="AB66" s="215"/>
      <c r="AC66" s="215"/>
      <c r="AD66" s="215"/>
      <c r="AE66" s="215"/>
      <c r="AF66" s="215"/>
      <c r="AG66" s="215" t="s">
        <v>120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1" x14ac:dyDescent="0.2">
      <c r="A67" s="222"/>
      <c r="B67" s="223"/>
      <c r="C67" s="255" t="s">
        <v>186</v>
      </c>
      <c r="D67" s="225"/>
      <c r="E67" s="226">
        <v>2.59</v>
      </c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15"/>
      <c r="Z67" s="215"/>
      <c r="AA67" s="215"/>
      <c r="AB67" s="215"/>
      <c r="AC67" s="215"/>
      <c r="AD67" s="215"/>
      <c r="AE67" s="215"/>
      <c r="AF67" s="215"/>
      <c r="AG67" s="215" t="s">
        <v>122</v>
      </c>
      <c r="AH67" s="215">
        <v>0</v>
      </c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1" x14ac:dyDescent="0.2">
      <c r="A68" s="238">
        <v>22</v>
      </c>
      <c r="B68" s="239" t="s">
        <v>187</v>
      </c>
      <c r="C68" s="254" t="s">
        <v>188</v>
      </c>
      <c r="D68" s="240" t="s">
        <v>125</v>
      </c>
      <c r="E68" s="241">
        <v>36.204000000000001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3">
        <v>0</v>
      </c>
      <c r="O68" s="243">
        <f>ROUND(E68*N68,2)</f>
        <v>0</v>
      </c>
      <c r="P68" s="243">
        <v>0</v>
      </c>
      <c r="Q68" s="243">
        <f>ROUND(E68*P68,2)</f>
        <v>0</v>
      </c>
      <c r="R68" s="243"/>
      <c r="S68" s="243" t="s">
        <v>117</v>
      </c>
      <c r="T68" s="244" t="s">
        <v>118</v>
      </c>
      <c r="U68" s="224">
        <v>2.8000000000000001E-2</v>
      </c>
      <c r="V68" s="224">
        <f>ROUND(E68*U68,2)</f>
        <v>1.01</v>
      </c>
      <c r="W68" s="224"/>
      <c r="X68" s="224" t="s">
        <v>119</v>
      </c>
      <c r="Y68" s="215"/>
      <c r="Z68" s="215"/>
      <c r="AA68" s="215"/>
      <c r="AB68" s="215"/>
      <c r="AC68" s="215"/>
      <c r="AD68" s="215"/>
      <c r="AE68" s="215"/>
      <c r="AF68" s="215"/>
      <c r="AG68" s="215" t="s">
        <v>120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1" x14ac:dyDescent="0.2">
      <c r="A69" s="222"/>
      <c r="B69" s="223"/>
      <c r="C69" s="255" t="s">
        <v>189</v>
      </c>
      <c r="D69" s="225"/>
      <c r="E69" s="226">
        <v>36.200000000000003</v>
      </c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15"/>
      <c r="Z69" s="215"/>
      <c r="AA69" s="215"/>
      <c r="AB69" s="215"/>
      <c r="AC69" s="215"/>
      <c r="AD69" s="215"/>
      <c r="AE69" s="215"/>
      <c r="AF69" s="215"/>
      <c r="AG69" s="215" t="s">
        <v>122</v>
      </c>
      <c r="AH69" s="215">
        <v>0</v>
      </c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1" x14ac:dyDescent="0.2">
      <c r="A70" s="238">
        <v>23</v>
      </c>
      <c r="B70" s="239" t="s">
        <v>190</v>
      </c>
      <c r="C70" s="254" t="s">
        <v>191</v>
      </c>
      <c r="D70" s="240" t="s">
        <v>125</v>
      </c>
      <c r="E70" s="241">
        <v>39.567</v>
      </c>
      <c r="F70" s="242"/>
      <c r="G70" s="243">
        <f>ROUND(E70*F70,2)</f>
        <v>0</v>
      </c>
      <c r="H70" s="242"/>
      <c r="I70" s="243">
        <f>ROUND(E70*H70,2)</f>
        <v>0</v>
      </c>
      <c r="J70" s="242"/>
      <c r="K70" s="243">
        <f>ROUND(E70*J70,2)</f>
        <v>0</v>
      </c>
      <c r="L70" s="243">
        <v>21</v>
      </c>
      <c r="M70" s="243">
        <f>G70*(1+L70/100)</f>
        <v>0</v>
      </c>
      <c r="N70" s="243">
        <v>0</v>
      </c>
      <c r="O70" s="243">
        <f>ROUND(E70*N70,2)</f>
        <v>0</v>
      </c>
      <c r="P70" s="243">
        <v>0</v>
      </c>
      <c r="Q70" s="243">
        <f>ROUND(E70*P70,2)</f>
        <v>0</v>
      </c>
      <c r="R70" s="243"/>
      <c r="S70" s="243" t="s">
        <v>117</v>
      </c>
      <c r="T70" s="244" t="s">
        <v>118</v>
      </c>
      <c r="U70" s="224">
        <v>0</v>
      </c>
      <c r="V70" s="224">
        <f>ROUND(E70*U70,2)</f>
        <v>0</v>
      </c>
      <c r="W70" s="224"/>
      <c r="X70" s="224" t="s">
        <v>119</v>
      </c>
      <c r="Y70" s="215"/>
      <c r="Z70" s="215"/>
      <c r="AA70" s="215"/>
      <c r="AB70" s="215"/>
      <c r="AC70" s="215"/>
      <c r="AD70" s="215"/>
      <c r="AE70" s="215"/>
      <c r="AF70" s="215"/>
      <c r="AG70" s="215" t="s">
        <v>120</v>
      </c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1" x14ac:dyDescent="0.2">
      <c r="A71" s="222"/>
      <c r="B71" s="223"/>
      <c r="C71" s="255" t="s">
        <v>192</v>
      </c>
      <c r="D71" s="225"/>
      <c r="E71" s="226">
        <v>39.57</v>
      </c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15"/>
      <c r="Z71" s="215"/>
      <c r="AA71" s="215"/>
      <c r="AB71" s="215"/>
      <c r="AC71" s="215"/>
      <c r="AD71" s="215"/>
      <c r="AE71" s="215"/>
      <c r="AF71" s="215"/>
      <c r="AG71" s="215" t="s">
        <v>122</v>
      </c>
      <c r="AH71" s="215">
        <v>0</v>
      </c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 x14ac:dyDescent="0.2">
      <c r="A72" s="238">
        <v>24</v>
      </c>
      <c r="B72" s="239" t="s">
        <v>193</v>
      </c>
      <c r="C72" s="254" t="s">
        <v>194</v>
      </c>
      <c r="D72" s="240" t="s">
        <v>195</v>
      </c>
      <c r="E72" s="241">
        <v>27.152999999999999</v>
      </c>
      <c r="F72" s="242"/>
      <c r="G72" s="243">
        <f>ROUND(E72*F72,2)</f>
        <v>0</v>
      </c>
      <c r="H72" s="242"/>
      <c r="I72" s="243">
        <f>ROUND(E72*H72,2)</f>
        <v>0</v>
      </c>
      <c r="J72" s="242"/>
      <c r="K72" s="243">
        <f>ROUND(E72*J72,2)</f>
        <v>0</v>
      </c>
      <c r="L72" s="243">
        <v>21</v>
      </c>
      <c r="M72" s="243">
        <f>G72*(1+L72/100)</f>
        <v>0</v>
      </c>
      <c r="N72" s="243">
        <v>1E-3</v>
      </c>
      <c r="O72" s="243">
        <f>ROUND(E72*N72,2)</f>
        <v>0.03</v>
      </c>
      <c r="P72" s="243">
        <v>0</v>
      </c>
      <c r="Q72" s="243">
        <f>ROUND(E72*P72,2)</f>
        <v>0</v>
      </c>
      <c r="R72" s="243"/>
      <c r="S72" s="243" t="s">
        <v>117</v>
      </c>
      <c r="T72" s="244" t="s">
        <v>118</v>
      </c>
      <c r="U72" s="224">
        <v>0</v>
      </c>
      <c r="V72" s="224">
        <f>ROUND(E72*U72,2)</f>
        <v>0</v>
      </c>
      <c r="W72" s="224"/>
      <c r="X72" s="224" t="s">
        <v>196</v>
      </c>
      <c r="Y72" s="215"/>
      <c r="Z72" s="215"/>
      <c r="AA72" s="215"/>
      <c r="AB72" s="215"/>
      <c r="AC72" s="215"/>
      <c r="AD72" s="215"/>
      <c r="AE72" s="215"/>
      <c r="AF72" s="215"/>
      <c r="AG72" s="215" t="s">
        <v>197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1" x14ac:dyDescent="0.2">
      <c r="A73" s="222"/>
      <c r="B73" s="223"/>
      <c r="C73" s="255" t="s">
        <v>198</v>
      </c>
      <c r="D73" s="225"/>
      <c r="E73" s="226">
        <v>27.15</v>
      </c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15"/>
      <c r="Z73" s="215"/>
      <c r="AA73" s="215"/>
      <c r="AB73" s="215"/>
      <c r="AC73" s="215"/>
      <c r="AD73" s="215"/>
      <c r="AE73" s="215"/>
      <c r="AF73" s="215"/>
      <c r="AG73" s="215" t="s">
        <v>122</v>
      </c>
      <c r="AH73" s="215">
        <v>0</v>
      </c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1" x14ac:dyDescent="0.2">
      <c r="A74" s="238">
        <v>25</v>
      </c>
      <c r="B74" s="239" t="s">
        <v>199</v>
      </c>
      <c r="C74" s="254" t="s">
        <v>200</v>
      </c>
      <c r="D74" s="240" t="s">
        <v>125</v>
      </c>
      <c r="E74" s="241">
        <v>2.5859999999999999</v>
      </c>
      <c r="F74" s="242"/>
      <c r="G74" s="243">
        <f>ROUND(E74*F74,2)</f>
        <v>0</v>
      </c>
      <c r="H74" s="242"/>
      <c r="I74" s="243">
        <f>ROUND(E74*H74,2)</f>
        <v>0</v>
      </c>
      <c r="J74" s="242"/>
      <c r="K74" s="243">
        <f>ROUND(E74*J74,2)</f>
        <v>0</v>
      </c>
      <c r="L74" s="243">
        <v>21</v>
      </c>
      <c r="M74" s="243">
        <f>G74*(1+L74/100)</f>
        <v>0</v>
      </c>
      <c r="N74" s="243">
        <v>0</v>
      </c>
      <c r="O74" s="243">
        <f>ROUND(E74*N74,2)</f>
        <v>0</v>
      </c>
      <c r="P74" s="243">
        <v>0</v>
      </c>
      <c r="Q74" s="243">
        <f>ROUND(E74*P74,2)</f>
        <v>0</v>
      </c>
      <c r="R74" s="243"/>
      <c r="S74" s="243" t="s">
        <v>117</v>
      </c>
      <c r="T74" s="244" t="s">
        <v>118</v>
      </c>
      <c r="U74" s="224">
        <v>0</v>
      </c>
      <c r="V74" s="224">
        <f>ROUND(E74*U74,2)</f>
        <v>0</v>
      </c>
      <c r="W74" s="224"/>
      <c r="X74" s="224" t="s">
        <v>196</v>
      </c>
      <c r="Y74" s="215"/>
      <c r="Z74" s="215"/>
      <c r="AA74" s="215"/>
      <c r="AB74" s="215"/>
      <c r="AC74" s="215"/>
      <c r="AD74" s="215"/>
      <c r="AE74" s="215"/>
      <c r="AF74" s="215"/>
      <c r="AG74" s="215" t="s">
        <v>197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1" x14ac:dyDescent="0.2">
      <c r="A75" s="222"/>
      <c r="B75" s="223"/>
      <c r="C75" s="255" t="s">
        <v>186</v>
      </c>
      <c r="D75" s="225"/>
      <c r="E75" s="226">
        <v>2.59</v>
      </c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15"/>
      <c r="Z75" s="215"/>
      <c r="AA75" s="215"/>
      <c r="AB75" s="215"/>
      <c r="AC75" s="215"/>
      <c r="AD75" s="215"/>
      <c r="AE75" s="215"/>
      <c r="AF75" s="215"/>
      <c r="AG75" s="215" t="s">
        <v>122</v>
      </c>
      <c r="AH75" s="215">
        <v>0</v>
      </c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x14ac:dyDescent="0.2">
      <c r="A76" s="232" t="s">
        <v>112</v>
      </c>
      <c r="B76" s="233" t="s">
        <v>59</v>
      </c>
      <c r="C76" s="253" t="s">
        <v>60</v>
      </c>
      <c r="D76" s="234"/>
      <c r="E76" s="235"/>
      <c r="F76" s="236"/>
      <c r="G76" s="236">
        <f>SUMIF(AG77:AG80,"&lt;&gt;NOR",G77:G80)</f>
        <v>0</v>
      </c>
      <c r="H76" s="236"/>
      <c r="I76" s="236">
        <f>SUM(I77:I80)</f>
        <v>0</v>
      </c>
      <c r="J76" s="236"/>
      <c r="K76" s="236">
        <f>SUM(K77:K80)</f>
        <v>0</v>
      </c>
      <c r="L76" s="236"/>
      <c r="M76" s="236">
        <f>SUM(M77:M80)</f>
        <v>0</v>
      </c>
      <c r="N76" s="236"/>
      <c r="O76" s="236">
        <f>SUM(O77:O80)</f>
        <v>159.57</v>
      </c>
      <c r="P76" s="236"/>
      <c r="Q76" s="236">
        <f>SUM(Q77:Q80)</f>
        <v>0</v>
      </c>
      <c r="R76" s="236"/>
      <c r="S76" s="236"/>
      <c r="T76" s="237"/>
      <c r="U76" s="231"/>
      <c r="V76" s="231">
        <f>SUM(V77:V80)</f>
        <v>34.49</v>
      </c>
      <c r="W76" s="231"/>
      <c r="X76" s="231"/>
      <c r="AG76" t="s">
        <v>113</v>
      </c>
    </row>
    <row r="77" spans="1:60" outlineLevel="1" x14ac:dyDescent="0.2">
      <c r="A77" s="238">
        <v>26</v>
      </c>
      <c r="B77" s="239" t="s">
        <v>201</v>
      </c>
      <c r="C77" s="254" t="s">
        <v>202</v>
      </c>
      <c r="D77" s="240" t="s">
        <v>125</v>
      </c>
      <c r="E77" s="241">
        <v>6.4124999999999996</v>
      </c>
      <c r="F77" s="242"/>
      <c r="G77" s="243">
        <f>ROUND(E77*F77,2)</f>
        <v>0</v>
      </c>
      <c r="H77" s="242"/>
      <c r="I77" s="243">
        <f>ROUND(E77*H77,2)</f>
        <v>0</v>
      </c>
      <c r="J77" s="242"/>
      <c r="K77" s="243">
        <f>ROUND(E77*J77,2)</f>
        <v>0</v>
      </c>
      <c r="L77" s="243">
        <v>21</v>
      </c>
      <c r="M77" s="243">
        <f>G77*(1+L77/100)</f>
        <v>0</v>
      </c>
      <c r="N77" s="243">
        <v>2.16</v>
      </c>
      <c r="O77" s="243">
        <f>ROUND(E77*N77,2)</f>
        <v>13.85</v>
      </c>
      <c r="P77" s="243">
        <v>0</v>
      </c>
      <c r="Q77" s="243">
        <f>ROUND(E77*P77,2)</f>
        <v>0</v>
      </c>
      <c r="R77" s="243"/>
      <c r="S77" s="243" t="s">
        <v>117</v>
      </c>
      <c r="T77" s="244" t="s">
        <v>118</v>
      </c>
      <c r="U77" s="224">
        <v>1.085</v>
      </c>
      <c r="V77" s="224">
        <f>ROUND(E77*U77,2)</f>
        <v>6.96</v>
      </c>
      <c r="W77" s="224"/>
      <c r="X77" s="224" t="s">
        <v>119</v>
      </c>
      <c r="Y77" s="215"/>
      <c r="Z77" s="215"/>
      <c r="AA77" s="215"/>
      <c r="AB77" s="215"/>
      <c r="AC77" s="215"/>
      <c r="AD77" s="215"/>
      <c r="AE77" s="215"/>
      <c r="AF77" s="215"/>
      <c r="AG77" s="215" t="s">
        <v>120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1" x14ac:dyDescent="0.2">
      <c r="A78" s="222"/>
      <c r="B78" s="223"/>
      <c r="C78" s="255" t="s">
        <v>203</v>
      </c>
      <c r="D78" s="225"/>
      <c r="E78" s="226">
        <v>6.41</v>
      </c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15"/>
      <c r="Z78" s="215"/>
      <c r="AA78" s="215"/>
      <c r="AB78" s="215"/>
      <c r="AC78" s="215"/>
      <c r="AD78" s="215"/>
      <c r="AE78" s="215"/>
      <c r="AF78" s="215"/>
      <c r="AG78" s="215" t="s">
        <v>122</v>
      </c>
      <c r="AH78" s="215">
        <v>0</v>
      </c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1" x14ac:dyDescent="0.2">
      <c r="A79" s="238">
        <v>27</v>
      </c>
      <c r="B79" s="239" t="s">
        <v>204</v>
      </c>
      <c r="C79" s="254" t="s">
        <v>205</v>
      </c>
      <c r="D79" s="240" t="s">
        <v>125</v>
      </c>
      <c r="E79" s="241">
        <v>57.712499999999999</v>
      </c>
      <c r="F79" s="242"/>
      <c r="G79" s="243">
        <f>ROUND(E79*F79,2)</f>
        <v>0</v>
      </c>
      <c r="H79" s="242"/>
      <c r="I79" s="243">
        <f>ROUND(E79*H79,2)</f>
        <v>0</v>
      </c>
      <c r="J79" s="242"/>
      <c r="K79" s="243">
        <f>ROUND(E79*J79,2)</f>
        <v>0</v>
      </c>
      <c r="L79" s="243">
        <v>21</v>
      </c>
      <c r="M79" s="243">
        <f>G79*(1+L79/100)</f>
        <v>0</v>
      </c>
      <c r="N79" s="243">
        <v>2.5249999999999999</v>
      </c>
      <c r="O79" s="243">
        <f>ROUND(E79*N79,2)</f>
        <v>145.72</v>
      </c>
      <c r="P79" s="243">
        <v>0</v>
      </c>
      <c r="Q79" s="243">
        <f>ROUND(E79*P79,2)</f>
        <v>0</v>
      </c>
      <c r="R79" s="243"/>
      <c r="S79" s="243" t="s">
        <v>117</v>
      </c>
      <c r="T79" s="244" t="s">
        <v>118</v>
      </c>
      <c r="U79" s="224">
        <v>0.47699999999999998</v>
      </c>
      <c r="V79" s="224">
        <f>ROUND(E79*U79,2)</f>
        <v>27.53</v>
      </c>
      <c r="W79" s="224"/>
      <c r="X79" s="224" t="s">
        <v>119</v>
      </c>
      <c r="Y79" s="215"/>
      <c r="Z79" s="215"/>
      <c r="AA79" s="215"/>
      <c r="AB79" s="215"/>
      <c r="AC79" s="215"/>
      <c r="AD79" s="215"/>
      <c r="AE79" s="215"/>
      <c r="AF79" s="215"/>
      <c r="AG79" s="215" t="s">
        <v>120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">
      <c r="A80" s="222"/>
      <c r="B80" s="223"/>
      <c r="C80" s="255" t="s">
        <v>206</v>
      </c>
      <c r="D80" s="225"/>
      <c r="E80" s="226">
        <v>57.71</v>
      </c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15"/>
      <c r="Z80" s="215"/>
      <c r="AA80" s="215"/>
      <c r="AB80" s="215"/>
      <c r="AC80" s="215"/>
      <c r="AD80" s="215"/>
      <c r="AE80" s="215"/>
      <c r="AF80" s="215"/>
      <c r="AG80" s="215" t="s">
        <v>122</v>
      </c>
      <c r="AH80" s="215">
        <v>0</v>
      </c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x14ac:dyDescent="0.2">
      <c r="A81" s="232" t="s">
        <v>112</v>
      </c>
      <c r="B81" s="233" t="s">
        <v>61</v>
      </c>
      <c r="C81" s="253" t="s">
        <v>62</v>
      </c>
      <c r="D81" s="234"/>
      <c r="E81" s="235"/>
      <c r="F81" s="236"/>
      <c r="G81" s="236">
        <f>SUMIF(AG82:AG102,"&lt;&gt;NOR",G82:G102)</f>
        <v>0</v>
      </c>
      <c r="H81" s="236"/>
      <c r="I81" s="236">
        <f>SUM(I82:I102)</f>
        <v>0</v>
      </c>
      <c r="J81" s="236"/>
      <c r="K81" s="236">
        <f>SUM(K82:K102)</f>
        <v>0</v>
      </c>
      <c r="L81" s="236"/>
      <c r="M81" s="236">
        <f>SUM(M82:M102)</f>
        <v>0</v>
      </c>
      <c r="N81" s="236"/>
      <c r="O81" s="236">
        <f>SUM(O82:O102)</f>
        <v>259.23</v>
      </c>
      <c r="P81" s="236"/>
      <c r="Q81" s="236">
        <f>SUM(Q82:Q102)</f>
        <v>0</v>
      </c>
      <c r="R81" s="236"/>
      <c r="S81" s="236"/>
      <c r="T81" s="237"/>
      <c r="U81" s="231"/>
      <c r="V81" s="231">
        <f>SUM(V82:V102)</f>
        <v>859.46</v>
      </c>
      <c r="W81" s="231"/>
      <c r="X81" s="231"/>
      <c r="AG81" t="s">
        <v>113</v>
      </c>
    </row>
    <row r="82" spans="1:60" outlineLevel="1" x14ac:dyDescent="0.2">
      <c r="A82" s="238">
        <v>28</v>
      </c>
      <c r="B82" s="239" t="s">
        <v>207</v>
      </c>
      <c r="C82" s="254" t="s">
        <v>208</v>
      </c>
      <c r="D82" s="240" t="s">
        <v>125</v>
      </c>
      <c r="E82" s="241">
        <v>43.331760000000003</v>
      </c>
      <c r="F82" s="242"/>
      <c r="G82" s="243">
        <f>ROUND(E82*F82,2)</f>
        <v>0</v>
      </c>
      <c r="H82" s="242"/>
      <c r="I82" s="243">
        <f>ROUND(E82*H82,2)</f>
        <v>0</v>
      </c>
      <c r="J82" s="242"/>
      <c r="K82" s="243">
        <f>ROUND(E82*J82,2)</f>
        <v>0</v>
      </c>
      <c r="L82" s="243">
        <v>21</v>
      </c>
      <c r="M82" s="243">
        <f>G82*(1+L82/100)</f>
        <v>0</v>
      </c>
      <c r="N82" s="243">
        <v>3.1436799999999998</v>
      </c>
      <c r="O82" s="243">
        <f>ROUND(E82*N82,2)</f>
        <v>136.22</v>
      </c>
      <c r="P82" s="243">
        <v>0</v>
      </c>
      <c r="Q82" s="243">
        <f>ROUND(E82*P82,2)</f>
        <v>0</v>
      </c>
      <c r="R82" s="243"/>
      <c r="S82" s="243" t="s">
        <v>117</v>
      </c>
      <c r="T82" s="244" t="s">
        <v>118</v>
      </c>
      <c r="U82" s="224">
        <v>6.3730000000000002</v>
      </c>
      <c r="V82" s="224">
        <f>ROUND(E82*U82,2)</f>
        <v>276.14999999999998</v>
      </c>
      <c r="W82" s="224"/>
      <c r="X82" s="224" t="s">
        <v>119</v>
      </c>
      <c r="Y82" s="215"/>
      <c r="Z82" s="215"/>
      <c r="AA82" s="215"/>
      <c r="AB82" s="215"/>
      <c r="AC82" s="215"/>
      <c r="AD82" s="215"/>
      <c r="AE82" s="215"/>
      <c r="AF82" s="215"/>
      <c r="AG82" s="215" t="s">
        <v>120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1" x14ac:dyDescent="0.2">
      <c r="A83" s="222"/>
      <c r="B83" s="223"/>
      <c r="C83" s="255" t="s">
        <v>209</v>
      </c>
      <c r="D83" s="225"/>
      <c r="E83" s="226">
        <v>8.1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15"/>
      <c r="Z83" s="215"/>
      <c r="AA83" s="215"/>
      <c r="AB83" s="215"/>
      <c r="AC83" s="215"/>
      <c r="AD83" s="215"/>
      <c r="AE83" s="215"/>
      <c r="AF83" s="215"/>
      <c r="AG83" s="215" t="s">
        <v>122</v>
      </c>
      <c r="AH83" s="215">
        <v>0</v>
      </c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 x14ac:dyDescent="0.2">
      <c r="A84" s="222"/>
      <c r="B84" s="223"/>
      <c r="C84" s="255" t="s">
        <v>210</v>
      </c>
      <c r="D84" s="225"/>
      <c r="E84" s="226">
        <v>12.07</v>
      </c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15"/>
      <c r="Z84" s="215"/>
      <c r="AA84" s="215"/>
      <c r="AB84" s="215"/>
      <c r="AC84" s="215"/>
      <c r="AD84" s="215"/>
      <c r="AE84" s="215"/>
      <c r="AF84" s="215"/>
      <c r="AG84" s="215" t="s">
        <v>122</v>
      </c>
      <c r="AH84" s="215">
        <v>0</v>
      </c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 x14ac:dyDescent="0.2">
      <c r="A85" s="222"/>
      <c r="B85" s="223"/>
      <c r="C85" s="255" t="s">
        <v>211</v>
      </c>
      <c r="D85" s="225"/>
      <c r="E85" s="226">
        <v>13.93</v>
      </c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15"/>
      <c r="Z85" s="215"/>
      <c r="AA85" s="215"/>
      <c r="AB85" s="215"/>
      <c r="AC85" s="215"/>
      <c r="AD85" s="215"/>
      <c r="AE85" s="215"/>
      <c r="AF85" s="215"/>
      <c r="AG85" s="215" t="s">
        <v>122</v>
      </c>
      <c r="AH85" s="215">
        <v>0</v>
      </c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1" x14ac:dyDescent="0.2">
      <c r="A86" s="222"/>
      <c r="B86" s="223"/>
      <c r="C86" s="255" t="s">
        <v>212</v>
      </c>
      <c r="D86" s="225"/>
      <c r="E86" s="226">
        <v>9.23</v>
      </c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15"/>
      <c r="Z86" s="215"/>
      <c r="AA86" s="215"/>
      <c r="AB86" s="215"/>
      <c r="AC86" s="215"/>
      <c r="AD86" s="215"/>
      <c r="AE86" s="215"/>
      <c r="AF86" s="215"/>
      <c r="AG86" s="215" t="s">
        <v>122</v>
      </c>
      <c r="AH86" s="215">
        <v>0</v>
      </c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1" x14ac:dyDescent="0.2">
      <c r="A87" s="238">
        <v>29</v>
      </c>
      <c r="B87" s="239" t="s">
        <v>213</v>
      </c>
      <c r="C87" s="254" t="s">
        <v>214</v>
      </c>
      <c r="D87" s="240" t="s">
        <v>125</v>
      </c>
      <c r="E87" s="241">
        <v>19.237500000000001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21</v>
      </c>
      <c r="M87" s="243">
        <f>G87*(1+L87/100)</f>
        <v>0</v>
      </c>
      <c r="N87" s="243">
        <v>2.5301300000000002</v>
      </c>
      <c r="O87" s="243">
        <f>ROUND(E87*N87,2)</f>
        <v>48.67</v>
      </c>
      <c r="P87" s="243">
        <v>0</v>
      </c>
      <c r="Q87" s="243">
        <f>ROUND(E87*P87,2)</f>
        <v>0</v>
      </c>
      <c r="R87" s="243"/>
      <c r="S87" s="243" t="s">
        <v>117</v>
      </c>
      <c r="T87" s="244" t="s">
        <v>118</v>
      </c>
      <c r="U87" s="224">
        <v>2.069</v>
      </c>
      <c r="V87" s="224">
        <f>ROUND(E87*U87,2)</f>
        <v>39.799999999999997</v>
      </c>
      <c r="W87" s="224"/>
      <c r="X87" s="224" t="s">
        <v>119</v>
      </c>
      <c r="Y87" s="215"/>
      <c r="Z87" s="215"/>
      <c r="AA87" s="215"/>
      <c r="AB87" s="215"/>
      <c r="AC87" s="215"/>
      <c r="AD87" s="215"/>
      <c r="AE87" s="215"/>
      <c r="AF87" s="215"/>
      <c r="AG87" s="215" t="s">
        <v>120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1" x14ac:dyDescent="0.2">
      <c r="A88" s="222"/>
      <c r="B88" s="223"/>
      <c r="C88" s="255" t="s">
        <v>215</v>
      </c>
      <c r="D88" s="225"/>
      <c r="E88" s="226">
        <v>19.239999999999998</v>
      </c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15"/>
      <c r="Z88" s="215"/>
      <c r="AA88" s="215"/>
      <c r="AB88" s="215"/>
      <c r="AC88" s="215"/>
      <c r="AD88" s="215"/>
      <c r="AE88" s="215"/>
      <c r="AF88" s="215"/>
      <c r="AG88" s="215" t="s">
        <v>122</v>
      </c>
      <c r="AH88" s="215">
        <v>0</v>
      </c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">
      <c r="A89" s="238">
        <v>30</v>
      </c>
      <c r="B89" s="239" t="s">
        <v>216</v>
      </c>
      <c r="C89" s="254" t="s">
        <v>217</v>
      </c>
      <c r="D89" s="240" t="s">
        <v>116</v>
      </c>
      <c r="E89" s="241">
        <v>59.4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21</v>
      </c>
      <c r="M89" s="243">
        <f>G89*(1+L89/100)</f>
        <v>0</v>
      </c>
      <c r="N89" s="243">
        <v>6.0310000000000002E-2</v>
      </c>
      <c r="O89" s="243">
        <f>ROUND(E89*N89,2)</f>
        <v>3.58</v>
      </c>
      <c r="P89" s="243">
        <v>0</v>
      </c>
      <c r="Q89" s="243">
        <f>ROUND(E89*P89,2)</f>
        <v>0</v>
      </c>
      <c r="R89" s="243"/>
      <c r="S89" s="243" t="s">
        <v>117</v>
      </c>
      <c r="T89" s="244" t="s">
        <v>118</v>
      </c>
      <c r="U89" s="224">
        <v>0.85</v>
      </c>
      <c r="V89" s="224">
        <f>ROUND(E89*U89,2)</f>
        <v>50.49</v>
      </c>
      <c r="W89" s="224"/>
      <c r="X89" s="224" t="s">
        <v>119</v>
      </c>
      <c r="Y89" s="215"/>
      <c r="Z89" s="215"/>
      <c r="AA89" s="215"/>
      <c r="AB89" s="215"/>
      <c r="AC89" s="215"/>
      <c r="AD89" s="215"/>
      <c r="AE89" s="215"/>
      <c r="AF89" s="215"/>
      <c r="AG89" s="215" t="s">
        <v>120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1" x14ac:dyDescent="0.2">
      <c r="A90" s="222"/>
      <c r="B90" s="223"/>
      <c r="C90" s="255" t="s">
        <v>218</v>
      </c>
      <c r="D90" s="225"/>
      <c r="E90" s="226">
        <v>59.4</v>
      </c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15"/>
      <c r="Z90" s="215"/>
      <c r="AA90" s="215"/>
      <c r="AB90" s="215"/>
      <c r="AC90" s="215"/>
      <c r="AD90" s="215"/>
      <c r="AE90" s="215"/>
      <c r="AF90" s="215"/>
      <c r="AG90" s="215" t="s">
        <v>122</v>
      </c>
      <c r="AH90" s="215">
        <v>0</v>
      </c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1" x14ac:dyDescent="0.2">
      <c r="A91" s="238">
        <v>31</v>
      </c>
      <c r="B91" s="239" t="s">
        <v>219</v>
      </c>
      <c r="C91" s="254" t="s">
        <v>220</v>
      </c>
      <c r="D91" s="240" t="s">
        <v>116</v>
      </c>
      <c r="E91" s="241">
        <v>59.4</v>
      </c>
      <c r="F91" s="242"/>
      <c r="G91" s="243">
        <f>ROUND(E91*F91,2)</f>
        <v>0</v>
      </c>
      <c r="H91" s="242"/>
      <c r="I91" s="243">
        <f>ROUND(E91*H91,2)</f>
        <v>0</v>
      </c>
      <c r="J91" s="242"/>
      <c r="K91" s="243">
        <f>ROUND(E91*J91,2)</f>
        <v>0</v>
      </c>
      <c r="L91" s="243">
        <v>21</v>
      </c>
      <c r="M91" s="243">
        <f>G91*(1+L91/100)</f>
        <v>0</v>
      </c>
      <c r="N91" s="243">
        <v>0</v>
      </c>
      <c r="O91" s="243">
        <f>ROUND(E91*N91,2)</f>
        <v>0</v>
      </c>
      <c r="P91" s="243">
        <v>0</v>
      </c>
      <c r="Q91" s="243">
        <f>ROUND(E91*P91,2)</f>
        <v>0</v>
      </c>
      <c r="R91" s="243"/>
      <c r="S91" s="243" t="s">
        <v>117</v>
      </c>
      <c r="T91" s="244" t="s">
        <v>118</v>
      </c>
      <c r="U91" s="224">
        <v>0.35</v>
      </c>
      <c r="V91" s="224">
        <f>ROUND(E91*U91,2)</f>
        <v>20.79</v>
      </c>
      <c r="W91" s="224"/>
      <c r="X91" s="224" t="s">
        <v>119</v>
      </c>
      <c r="Y91" s="215"/>
      <c r="Z91" s="215"/>
      <c r="AA91" s="215"/>
      <c r="AB91" s="215"/>
      <c r="AC91" s="215"/>
      <c r="AD91" s="215"/>
      <c r="AE91" s="215"/>
      <c r="AF91" s="215"/>
      <c r="AG91" s="215" t="s">
        <v>120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">
      <c r="A92" s="222"/>
      <c r="B92" s="223"/>
      <c r="C92" s="255" t="s">
        <v>221</v>
      </c>
      <c r="D92" s="225"/>
      <c r="E92" s="226">
        <v>59.4</v>
      </c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15"/>
      <c r="Z92" s="215"/>
      <c r="AA92" s="215"/>
      <c r="AB92" s="215"/>
      <c r="AC92" s="215"/>
      <c r="AD92" s="215"/>
      <c r="AE92" s="215"/>
      <c r="AF92" s="215"/>
      <c r="AG92" s="215" t="s">
        <v>122</v>
      </c>
      <c r="AH92" s="215">
        <v>0</v>
      </c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ht="22.5" outlineLevel="1" x14ac:dyDescent="0.2">
      <c r="A93" s="238">
        <v>32</v>
      </c>
      <c r="B93" s="239" t="s">
        <v>222</v>
      </c>
      <c r="C93" s="254" t="s">
        <v>223</v>
      </c>
      <c r="D93" s="240" t="s">
        <v>224</v>
      </c>
      <c r="E93" s="241">
        <v>0.25957999999999998</v>
      </c>
      <c r="F93" s="242"/>
      <c r="G93" s="243">
        <f>ROUND(E93*F93,2)</f>
        <v>0</v>
      </c>
      <c r="H93" s="242"/>
      <c r="I93" s="243">
        <f>ROUND(E93*H93,2)</f>
        <v>0</v>
      </c>
      <c r="J93" s="242"/>
      <c r="K93" s="243">
        <f>ROUND(E93*J93,2)</f>
        <v>0</v>
      </c>
      <c r="L93" s="243">
        <v>21</v>
      </c>
      <c r="M93" s="243">
        <f>G93*(1+L93/100)</f>
        <v>0</v>
      </c>
      <c r="N93" s="243">
        <v>1.04627</v>
      </c>
      <c r="O93" s="243">
        <f>ROUND(E93*N93,2)</f>
        <v>0.27</v>
      </c>
      <c r="P93" s="243">
        <v>0</v>
      </c>
      <c r="Q93" s="243">
        <f>ROUND(E93*P93,2)</f>
        <v>0</v>
      </c>
      <c r="R93" s="243"/>
      <c r="S93" s="243" t="s">
        <v>117</v>
      </c>
      <c r="T93" s="244" t="s">
        <v>118</v>
      </c>
      <c r="U93" s="224">
        <v>15.231</v>
      </c>
      <c r="V93" s="224">
        <f>ROUND(E93*U93,2)</f>
        <v>3.95</v>
      </c>
      <c r="W93" s="224"/>
      <c r="X93" s="224" t="s">
        <v>119</v>
      </c>
      <c r="Y93" s="215"/>
      <c r="Z93" s="215"/>
      <c r="AA93" s="215"/>
      <c r="AB93" s="215"/>
      <c r="AC93" s="215"/>
      <c r="AD93" s="215"/>
      <c r="AE93" s="215"/>
      <c r="AF93" s="215"/>
      <c r="AG93" s="215" t="s">
        <v>120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1" x14ac:dyDescent="0.2">
      <c r="A94" s="222"/>
      <c r="B94" s="223"/>
      <c r="C94" s="255" t="s">
        <v>225</v>
      </c>
      <c r="D94" s="225"/>
      <c r="E94" s="226">
        <v>0.26</v>
      </c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15"/>
      <c r="Z94" s="215"/>
      <c r="AA94" s="215"/>
      <c r="AB94" s="215"/>
      <c r="AC94" s="215"/>
      <c r="AD94" s="215"/>
      <c r="AE94" s="215"/>
      <c r="AF94" s="215"/>
      <c r="AG94" s="215" t="s">
        <v>122</v>
      </c>
      <c r="AH94" s="215">
        <v>0</v>
      </c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1" x14ac:dyDescent="0.2">
      <c r="A95" s="238">
        <v>33</v>
      </c>
      <c r="B95" s="239" t="s">
        <v>226</v>
      </c>
      <c r="C95" s="254" t="s">
        <v>227</v>
      </c>
      <c r="D95" s="240" t="s">
        <v>125</v>
      </c>
      <c r="E95" s="241">
        <v>19.237500000000001</v>
      </c>
      <c r="F95" s="242"/>
      <c r="G95" s="243">
        <f>ROUND(E95*F95,2)</f>
        <v>0</v>
      </c>
      <c r="H95" s="242"/>
      <c r="I95" s="243">
        <f>ROUND(E95*H95,2)</f>
        <v>0</v>
      </c>
      <c r="J95" s="242"/>
      <c r="K95" s="243">
        <f>ROUND(E95*J95,2)</f>
        <v>0</v>
      </c>
      <c r="L95" s="243">
        <v>21</v>
      </c>
      <c r="M95" s="243">
        <f>G95*(1+L95/100)</f>
        <v>0</v>
      </c>
      <c r="N95" s="243">
        <v>2.2583299999999999</v>
      </c>
      <c r="O95" s="243">
        <f>ROUND(E95*N95,2)</f>
        <v>43.44</v>
      </c>
      <c r="P95" s="243">
        <v>0</v>
      </c>
      <c r="Q95" s="243">
        <f>ROUND(E95*P95,2)</f>
        <v>0</v>
      </c>
      <c r="R95" s="243"/>
      <c r="S95" s="243" t="s">
        <v>117</v>
      </c>
      <c r="T95" s="244" t="s">
        <v>118</v>
      </c>
      <c r="U95" s="224">
        <v>6.7050000000000001</v>
      </c>
      <c r="V95" s="224">
        <f>ROUND(E95*U95,2)</f>
        <v>128.99</v>
      </c>
      <c r="W95" s="224"/>
      <c r="X95" s="224" t="s">
        <v>119</v>
      </c>
      <c r="Y95" s="215"/>
      <c r="Z95" s="215"/>
      <c r="AA95" s="215"/>
      <c r="AB95" s="215"/>
      <c r="AC95" s="215"/>
      <c r="AD95" s="215"/>
      <c r="AE95" s="215"/>
      <c r="AF95" s="215"/>
      <c r="AG95" s="215" t="s">
        <v>120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">
      <c r="A96" s="222"/>
      <c r="B96" s="223"/>
      <c r="C96" s="255" t="s">
        <v>228</v>
      </c>
      <c r="D96" s="225"/>
      <c r="E96" s="226">
        <v>19.239999999999998</v>
      </c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15"/>
      <c r="Z96" s="215"/>
      <c r="AA96" s="215"/>
      <c r="AB96" s="215"/>
      <c r="AC96" s="215"/>
      <c r="AD96" s="215"/>
      <c r="AE96" s="215"/>
      <c r="AF96" s="215"/>
      <c r="AG96" s="215" t="s">
        <v>122</v>
      </c>
      <c r="AH96" s="215">
        <v>0</v>
      </c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1" x14ac:dyDescent="0.2">
      <c r="A97" s="238">
        <v>34</v>
      </c>
      <c r="B97" s="239" t="s">
        <v>229</v>
      </c>
      <c r="C97" s="254" t="s">
        <v>230</v>
      </c>
      <c r="D97" s="240" t="s">
        <v>116</v>
      </c>
      <c r="E97" s="241">
        <v>83.231999999999999</v>
      </c>
      <c r="F97" s="242"/>
      <c r="G97" s="243">
        <f>ROUND(E97*F97,2)</f>
        <v>0</v>
      </c>
      <c r="H97" s="242"/>
      <c r="I97" s="243">
        <f>ROUND(E97*H97,2)</f>
        <v>0</v>
      </c>
      <c r="J97" s="242"/>
      <c r="K97" s="243">
        <f>ROUND(E97*J97,2)</f>
        <v>0</v>
      </c>
      <c r="L97" s="243">
        <v>21</v>
      </c>
      <c r="M97" s="243">
        <f>G97*(1+L97/100)</f>
        <v>0</v>
      </c>
      <c r="N97" s="243">
        <v>0.23279</v>
      </c>
      <c r="O97" s="243">
        <f>ROUND(E97*N97,2)</f>
        <v>19.38</v>
      </c>
      <c r="P97" s="243">
        <v>0</v>
      </c>
      <c r="Q97" s="243">
        <f>ROUND(E97*P97,2)</f>
        <v>0</v>
      </c>
      <c r="R97" s="243"/>
      <c r="S97" s="243" t="s">
        <v>117</v>
      </c>
      <c r="T97" s="244" t="s">
        <v>118</v>
      </c>
      <c r="U97" s="224">
        <v>0.7167</v>
      </c>
      <c r="V97" s="224">
        <f>ROUND(E97*U97,2)</f>
        <v>59.65</v>
      </c>
      <c r="W97" s="224"/>
      <c r="X97" s="224" t="s">
        <v>119</v>
      </c>
      <c r="Y97" s="215"/>
      <c r="Z97" s="215"/>
      <c r="AA97" s="215"/>
      <c r="AB97" s="215"/>
      <c r="AC97" s="215"/>
      <c r="AD97" s="215"/>
      <c r="AE97" s="215"/>
      <c r="AF97" s="215"/>
      <c r="AG97" s="215" t="s">
        <v>120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1" x14ac:dyDescent="0.2">
      <c r="A98" s="222"/>
      <c r="B98" s="223"/>
      <c r="C98" s="255" t="s">
        <v>231</v>
      </c>
      <c r="D98" s="225"/>
      <c r="E98" s="226">
        <v>83.23</v>
      </c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15"/>
      <c r="Z98" s="215"/>
      <c r="AA98" s="215"/>
      <c r="AB98" s="215"/>
      <c r="AC98" s="215"/>
      <c r="AD98" s="215"/>
      <c r="AE98" s="215"/>
      <c r="AF98" s="215"/>
      <c r="AG98" s="215" t="s">
        <v>122</v>
      </c>
      <c r="AH98" s="215">
        <v>0</v>
      </c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1" x14ac:dyDescent="0.2">
      <c r="A99" s="238">
        <v>35</v>
      </c>
      <c r="B99" s="239" t="s">
        <v>232</v>
      </c>
      <c r="C99" s="254" t="s">
        <v>233</v>
      </c>
      <c r="D99" s="240" t="s">
        <v>116</v>
      </c>
      <c r="E99" s="241">
        <v>445.28399999999999</v>
      </c>
      <c r="F99" s="242"/>
      <c r="G99" s="243">
        <f>ROUND(E99*F99,2)</f>
        <v>0</v>
      </c>
      <c r="H99" s="242"/>
      <c r="I99" s="243">
        <f>ROUND(E99*H99,2)</f>
        <v>0</v>
      </c>
      <c r="J99" s="242"/>
      <c r="K99" s="243">
        <f>ROUND(E99*J99,2)</f>
        <v>0</v>
      </c>
      <c r="L99" s="243">
        <v>21</v>
      </c>
      <c r="M99" s="243">
        <f>G99*(1+L99/100)</f>
        <v>0</v>
      </c>
      <c r="N99" s="243">
        <v>1.7219999999999999E-2</v>
      </c>
      <c r="O99" s="243">
        <f>ROUND(E99*N99,2)</f>
        <v>7.67</v>
      </c>
      <c r="P99" s="243">
        <v>0</v>
      </c>
      <c r="Q99" s="243">
        <f>ROUND(E99*P99,2)</f>
        <v>0</v>
      </c>
      <c r="R99" s="243"/>
      <c r="S99" s="243" t="s">
        <v>117</v>
      </c>
      <c r="T99" s="244" t="s">
        <v>118</v>
      </c>
      <c r="U99" s="224">
        <v>0.628</v>
      </c>
      <c r="V99" s="224">
        <f>ROUND(E99*U99,2)</f>
        <v>279.64</v>
      </c>
      <c r="W99" s="224"/>
      <c r="X99" s="224" t="s">
        <v>119</v>
      </c>
      <c r="Y99" s="215"/>
      <c r="Z99" s="215"/>
      <c r="AA99" s="215"/>
      <c r="AB99" s="215"/>
      <c r="AC99" s="215"/>
      <c r="AD99" s="215"/>
      <c r="AE99" s="215"/>
      <c r="AF99" s="215"/>
      <c r="AG99" s="215" t="s">
        <v>120</v>
      </c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1" x14ac:dyDescent="0.2">
      <c r="A100" s="222"/>
      <c r="B100" s="223"/>
      <c r="C100" s="255" t="s">
        <v>234</v>
      </c>
      <c r="D100" s="225"/>
      <c r="E100" s="226">
        <v>411.08</v>
      </c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15"/>
      <c r="Z100" s="215"/>
      <c r="AA100" s="215"/>
      <c r="AB100" s="215"/>
      <c r="AC100" s="215"/>
      <c r="AD100" s="215"/>
      <c r="AE100" s="215"/>
      <c r="AF100" s="215"/>
      <c r="AG100" s="215" t="s">
        <v>122</v>
      </c>
      <c r="AH100" s="215">
        <v>0</v>
      </c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">
      <c r="A101" s="222"/>
      <c r="B101" s="223"/>
      <c r="C101" s="255" t="s">
        <v>235</v>
      </c>
      <c r="D101" s="225"/>
      <c r="E101" s="226">
        <v>34.200000000000003</v>
      </c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15"/>
      <c r="Z101" s="215"/>
      <c r="AA101" s="215"/>
      <c r="AB101" s="215"/>
      <c r="AC101" s="215"/>
      <c r="AD101" s="215"/>
      <c r="AE101" s="215"/>
      <c r="AF101" s="215"/>
      <c r="AG101" s="215" t="s">
        <v>122</v>
      </c>
      <c r="AH101" s="215">
        <v>0</v>
      </c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">
      <c r="A102" s="245">
        <v>36</v>
      </c>
      <c r="B102" s="246" t="s">
        <v>236</v>
      </c>
      <c r="C102" s="259" t="s">
        <v>237</v>
      </c>
      <c r="D102" s="247" t="s">
        <v>238</v>
      </c>
      <c r="E102" s="248">
        <v>1</v>
      </c>
      <c r="F102" s="249"/>
      <c r="G102" s="250">
        <f>ROUND(E102*F102,2)</f>
        <v>0</v>
      </c>
      <c r="H102" s="249"/>
      <c r="I102" s="250">
        <f>ROUND(E102*H102,2)</f>
        <v>0</v>
      </c>
      <c r="J102" s="249"/>
      <c r="K102" s="250">
        <f>ROUND(E102*J102,2)</f>
        <v>0</v>
      </c>
      <c r="L102" s="250">
        <v>21</v>
      </c>
      <c r="M102" s="250">
        <f>G102*(1+L102/100)</f>
        <v>0</v>
      </c>
      <c r="N102" s="250">
        <v>0</v>
      </c>
      <c r="O102" s="250">
        <f>ROUND(E102*N102,2)</f>
        <v>0</v>
      </c>
      <c r="P102" s="250">
        <v>0</v>
      </c>
      <c r="Q102" s="250">
        <f>ROUND(E102*P102,2)</f>
        <v>0</v>
      </c>
      <c r="R102" s="250"/>
      <c r="S102" s="250" t="s">
        <v>117</v>
      </c>
      <c r="T102" s="251" t="s">
        <v>118</v>
      </c>
      <c r="U102" s="224">
        <v>0</v>
      </c>
      <c r="V102" s="224">
        <f>ROUND(E102*U102,2)</f>
        <v>0</v>
      </c>
      <c r="W102" s="224"/>
      <c r="X102" s="224" t="s">
        <v>119</v>
      </c>
      <c r="Y102" s="215"/>
      <c r="Z102" s="215"/>
      <c r="AA102" s="215"/>
      <c r="AB102" s="215"/>
      <c r="AC102" s="215"/>
      <c r="AD102" s="215"/>
      <c r="AE102" s="215"/>
      <c r="AF102" s="215"/>
      <c r="AG102" s="215" t="s">
        <v>120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x14ac:dyDescent="0.2">
      <c r="A103" s="232" t="s">
        <v>112</v>
      </c>
      <c r="B103" s="233" t="s">
        <v>63</v>
      </c>
      <c r="C103" s="253" t="s">
        <v>64</v>
      </c>
      <c r="D103" s="234"/>
      <c r="E103" s="235"/>
      <c r="F103" s="236"/>
      <c r="G103" s="236">
        <f>SUMIF(AG104:AG116,"&lt;&gt;NOR",G104:G116)</f>
        <v>0</v>
      </c>
      <c r="H103" s="236"/>
      <c r="I103" s="236">
        <f>SUM(I104:I116)</f>
        <v>0</v>
      </c>
      <c r="J103" s="236"/>
      <c r="K103" s="236">
        <f>SUM(K104:K116)</f>
        <v>0</v>
      </c>
      <c r="L103" s="236"/>
      <c r="M103" s="236">
        <f>SUM(M104:M116)</f>
        <v>0</v>
      </c>
      <c r="N103" s="236"/>
      <c r="O103" s="236">
        <f>SUM(O104:O116)</f>
        <v>71.569999999999993</v>
      </c>
      <c r="P103" s="236"/>
      <c r="Q103" s="236">
        <f>SUM(Q104:Q116)</f>
        <v>0</v>
      </c>
      <c r="R103" s="236"/>
      <c r="S103" s="236"/>
      <c r="T103" s="237"/>
      <c r="U103" s="231"/>
      <c r="V103" s="231">
        <f>SUM(V104:V116)</f>
        <v>588.16000000000008</v>
      </c>
      <c r="W103" s="231"/>
      <c r="X103" s="231"/>
      <c r="AG103" t="s">
        <v>113</v>
      </c>
    </row>
    <row r="104" spans="1:60" outlineLevel="1" x14ac:dyDescent="0.2">
      <c r="A104" s="238">
        <v>37</v>
      </c>
      <c r="B104" s="239" t="s">
        <v>239</v>
      </c>
      <c r="C104" s="254" t="s">
        <v>240</v>
      </c>
      <c r="D104" s="240" t="s">
        <v>241</v>
      </c>
      <c r="E104" s="241">
        <v>360</v>
      </c>
      <c r="F104" s="242"/>
      <c r="G104" s="243">
        <f>ROUND(E104*F104,2)</f>
        <v>0</v>
      </c>
      <c r="H104" s="242"/>
      <c r="I104" s="243">
        <f>ROUND(E104*H104,2)</f>
        <v>0</v>
      </c>
      <c r="J104" s="242"/>
      <c r="K104" s="243">
        <f>ROUND(E104*J104,2)</f>
        <v>0</v>
      </c>
      <c r="L104" s="243">
        <v>21</v>
      </c>
      <c r="M104" s="243">
        <f>G104*(1+L104/100)</f>
        <v>0</v>
      </c>
      <c r="N104" s="243">
        <v>2.3800000000000002E-3</v>
      </c>
      <c r="O104" s="243">
        <f>ROUND(E104*N104,2)</f>
        <v>0.86</v>
      </c>
      <c r="P104" s="243">
        <v>0</v>
      </c>
      <c r="Q104" s="243">
        <f>ROUND(E104*P104,2)</f>
        <v>0</v>
      </c>
      <c r="R104" s="243"/>
      <c r="S104" s="243" t="s">
        <v>117</v>
      </c>
      <c r="T104" s="244" t="s">
        <v>118</v>
      </c>
      <c r="U104" s="224">
        <v>0.29299999999999998</v>
      </c>
      <c r="V104" s="224">
        <f>ROUND(E104*U104,2)</f>
        <v>105.48</v>
      </c>
      <c r="W104" s="224"/>
      <c r="X104" s="224" t="s">
        <v>119</v>
      </c>
      <c r="Y104" s="215"/>
      <c r="Z104" s="215"/>
      <c r="AA104" s="215"/>
      <c r="AB104" s="215"/>
      <c r="AC104" s="215"/>
      <c r="AD104" s="215"/>
      <c r="AE104" s="215"/>
      <c r="AF104" s="215"/>
      <c r="AG104" s="215" t="s">
        <v>120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">
      <c r="A105" s="222"/>
      <c r="B105" s="223"/>
      <c r="C105" s="255" t="s">
        <v>242</v>
      </c>
      <c r="D105" s="225"/>
      <c r="E105" s="226">
        <v>360</v>
      </c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15"/>
      <c r="Z105" s="215"/>
      <c r="AA105" s="215"/>
      <c r="AB105" s="215"/>
      <c r="AC105" s="215"/>
      <c r="AD105" s="215"/>
      <c r="AE105" s="215"/>
      <c r="AF105" s="215"/>
      <c r="AG105" s="215" t="s">
        <v>122</v>
      </c>
      <c r="AH105" s="215">
        <v>0</v>
      </c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1" x14ac:dyDescent="0.2">
      <c r="A106" s="238">
        <v>38</v>
      </c>
      <c r="B106" s="239" t="s">
        <v>243</v>
      </c>
      <c r="C106" s="254" t="s">
        <v>244</v>
      </c>
      <c r="D106" s="240" t="s">
        <v>241</v>
      </c>
      <c r="E106" s="241">
        <v>180</v>
      </c>
      <c r="F106" s="242"/>
      <c r="G106" s="243">
        <f>ROUND(E106*F106,2)</f>
        <v>0</v>
      </c>
      <c r="H106" s="242"/>
      <c r="I106" s="243">
        <f>ROUND(E106*H106,2)</f>
        <v>0</v>
      </c>
      <c r="J106" s="242"/>
      <c r="K106" s="243">
        <f>ROUND(E106*J106,2)</f>
        <v>0</v>
      </c>
      <c r="L106" s="243">
        <v>21</v>
      </c>
      <c r="M106" s="243">
        <f>G106*(1+L106/100)</f>
        <v>0</v>
      </c>
      <c r="N106" s="243">
        <v>4.7499999999999999E-3</v>
      </c>
      <c r="O106" s="243">
        <f>ROUND(E106*N106,2)</f>
        <v>0.86</v>
      </c>
      <c r="P106" s="243">
        <v>0</v>
      </c>
      <c r="Q106" s="243">
        <f>ROUND(E106*P106,2)</f>
        <v>0</v>
      </c>
      <c r="R106" s="243"/>
      <c r="S106" s="243" t="s">
        <v>117</v>
      </c>
      <c r="T106" s="244" t="s">
        <v>118</v>
      </c>
      <c r="U106" s="224">
        <v>0.41499999999999998</v>
      </c>
      <c r="V106" s="224">
        <f>ROUND(E106*U106,2)</f>
        <v>74.7</v>
      </c>
      <c r="W106" s="224"/>
      <c r="X106" s="224" t="s">
        <v>119</v>
      </c>
      <c r="Y106" s="215"/>
      <c r="Z106" s="215"/>
      <c r="AA106" s="215"/>
      <c r="AB106" s="215"/>
      <c r="AC106" s="215"/>
      <c r="AD106" s="215"/>
      <c r="AE106" s="215"/>
      <c r="AF106" s="215"/>
      <c r="AG106" s="215" t="s">
        <v>120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1" x14ac:dyDescent="0.2">
      <c r="A107" s="222"/>
      <c r="B107" s="223"/>
      <c r="C107" s="255" t="s">
        <v>245</v>
      </c>
      <c r="D107" s="225"/>
      <c r="E107" s="226">
        <v>72</v>
      </c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15"/>
      <c r="Z107" s="215"/>
      <c r="AA107" s="215"/>
      <c r="AB107" s="215"/>
      <c r="AC107" s="215"/>
      <c r="AD107" s="215"/>
      <c r="AE107" s="215"/>
      <c r="AF107" s="215"/>
      <c r="AG107" s="215" t="s">
        <v>122</v>
      </c>
      <c r="AH107" s="215">
        <v>0</v>
      </c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1" x14ac:dyDescent="0.2">
      <c r="A108" s="222"/>
      <c r="B108" s="223"/>
      <c r="C108" s="255" t="s">
        <v>246</v>
      </c>
      <c r="D108" s="225"/>
      <c r="E108" s="226">
        <v>36</v>
      </c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15"/>
      <c r="Z108" s="215"/>
      <c r="AA108" s="215"/>
      <c r="AB108" s="215"/>
      <c r="AC108" s="215"/>
      <c r="AD108" s="215"/>
      <c r="AE108" s="215"/>
      <c r="AF108" s="215"/>
      <c r="AG108" s="215" t="s">
        <v>122</v>
      </c>
      <c r="AH108" s="215">
        <v>0</v>
      </c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1" x14ac:dyDescent="0.2">
      <c r="A109" s="222"/>
      <c r="B109" s="223"/>
      <c r="C109" s="255" t="s">
        <v>247</v>
      </c>
      <c r="D109" s="225"/>
      <c r="E109" s="226">
        <v>36</v>
      </c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15"/>
      <c r="Z109" s="215"/>
      <c r="AA109" s="215"/>
      <c r="AB109" s="215"/>
      <c r="AC109" s="215"/>
      <c r="AD109" s="215"/>
      <c r="AE109" s="215"/>
      <c r="AF109" s="215"/>
      <c r="AG109" s="215" t="s">
        <v>122</v>
      </c>
      <c r="AH109" s="215">
        <v>0</v>
      </c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">
      <c r="A110" s="222"/>
      <c r="B110" s="223"/>
      <c r="C110" s="255" t="s">
        <v>248</v>
      </c>
      <c r="D110" s="225"/>
      <c r="E110" s="226">
        <v>36</v>
      </c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15"/>
      <c r="Z110" s="215"/>
      <c r="AA110" s="215"/>
      <c r="AB110" s="215"/>
      <c r="AC110" s="215"/>
      <c r="AD110" s="215"/>
      <c r="AE110" s="215"/>
      <c r="AF110" s="215"/>
      <c r="AG110" s="215" t="s">
        <v>122</v>
      </c>
      <c r="AH110" s="215">
        <v>0</v>
      </c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1" x14ac:dyDescent="0.2">
      <c r="A111" s="238">
        <v>39</v>
      </c>
      <c r="B111" s="239" t="s">
        <v>249</v>
      </c>
      <c r="C111" s="254" t="s">
        <v>250</v>
      </c>
      <c r="D111" s="240" t="s">
        <v>116</v>
      </c>
      <c r="E111" s="241">
        <v>223.60319999999999</v>
      </c>
      <c r="F111" s="242"/>
      <c r="G111" s="243">
        <f>ROUND(E111*F111,2)</f>
        <v>0</v>
      </c>
      <c r="H111" s="242"/>
      <c r="I111" s="243">
        <f>ROUND(E111*H111,2)</f>
        <v>0</v>
      </c>
      <c r="J111" s="242"/>
      <c r="K111" s="243">
        <f>ROUND(E111*J111,2)</f>
        <v>0</v>
      </c>
      <c r="L111" s="243">
        <v>21</v>
      </c>
      <c r="M111" s="243">
        <f>G111*(1+L111/100)</f>
        <v>0</v>
      </c>
      <c r="N111" s="243">
        <v>0.31236999999999998</v>
      </c>
      <c r="O111" s="243">
        <f>ROUND(E111*N111,2)</f>
        <v>69.849999999999994</v>
      </c>
      <c r="P111" s="243">
        <v>0</v>
      </c>
      <c r="Q111" s="243">
        <f>ROUND(E111*P111,2)</f>
        <v>0</v>
      </c>
      <c r="R111" s="243"/>
      <c r="S111" s="243" t="s">
        <v>117</v>
      </c>
      <c r="T111" s="244" t="s">
        <v>118</v>
      </c>
      <c r="U111" s="224">
        <v>1.82457</v>
      </c>
      <c r="V111" s="224">
        <f>ROUND(E111*U111,2)</f>
        <v>407.98</v>
      </c>
      <c r="W111" s="224"/>
      <c r="X111" s="224" t="s">
        <v>251</v>
      </c>
      <c r="Y111" s="215"/>
      <c r="Z111" s="215"/>
      <c r="AA111" s="215"/>
      <c r="AB111" s="215"/>
      <c r="AC111" s="215"/>
      <c r="AD111" s="215"/>
      <c r="AE111" s="215"/>
      <c r="AF111" s="215"/>
      <c r="AG111" s="215" t="s">
        <v>252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1" x14ac:dyDescent="0.2">
      <c r="A112" s="222"/>
      <c r="B112" s="223"/>
      <c r="C112" s="255" t="s">
        <v>253</v>
      </c>
      <c r="D112" s="225"/>
      <c r="E112" s="226">
        <v>60.18</v>
      </c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15"/>
      <c r="Z112" s="215"/>
      <c r="AA112" s="215"/>
      <c r="AB112" s="215"/>
      <c r="AC112" s="215"/>
      <c r="AD112" s="215"/>
      <c r="AE112" s="215"/>
      <c r="AF112" s="215"/>
      <c r="AG112" s="215" t="s">
        <v>122</v>
      </c>
      <c r="AH112" s="215">
        <v>0</v>
      </c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">
      <c r="A113" s="222"/>
      <c r="B113" s="223"/>
      <c r="C113" s="255" t="s">
        <v>254</v>
      </c>
      <c r="D113" s="225"/>
      <c r="E113" s="226">
        <v>40.83</v>
      </c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15"/>
      <c r="Z113" s="215"/>
      <c r="AA113" s="215"/>
      <c r="AB113" s="215"/>
      <c r="AC113" s="215"/>
      <c r="AD113" s="215"/>
      <c r="AE113" s="215"/>
      <c r="AF113" s="215"/>
      <c r="AG113" s="215" t="s">
        <v>122</v>
      </c>
      <c r="AH113" s="215">
        <v>0</v>
      </c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1" x14ac:dyDescent="0.2">
      <c r="A114" s="222"/>
      <c r="B114" s="223"/>
      <c r="C114" s="255" t="s">
        <v>255</v>
      </c>
      <c r="D114" s="225"/>
      <c r="E114" s="226">
        <v>40.83</v>
      </c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15"/>
      <c r="Z114" s="215"/>
      <c r="AA114" s="215"/>
      <c r="AB114" s="215"/>
      <c r="AC114" s="215"/>
      <c r="AD114" s="215"/>
      <c r="AE114" s="215"/>
      <c r="AF114" s="215"/>
      <c r="AG114" s="215" t="s">
        <v>122</v>
      </c>
      <c r="AH114" s="215">
        <v>0</v>
      </c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1" x14ac:dyDescent="0.2">
      <c r="A115" s="222"/>
      <c r="B115" s="223"/>
      <c r="C115" s="255" t="s">
        <v>256</v>
      </c>
      <c r="D115" s="225"/>
      <c r="E115" s="226">
        <v>64.56</v>
      </c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15"/>
      <c r="Z115" s="215"/>
      <c r="AA115" s="215"/>
      <c r="AB115" s="215"/>
      <c r="AC115" s="215"/>
      <c r="AD115" s="215"/>
      <c r="AE115" s="215"/>
      <c r="AF115" s="215"/>
      <c r="AG115" s="215" t="s">
        <v>122</v>
      </c>
      <c r="AH115" s="215">
        <v>0</v>
      </c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1" x14ac:dyDescent="0.2">
      <c r="A116" s="222"/>
      <c r="B116" s="223"/>
      <c r="C116" s="255" t="s">
        <v>257</v>
      </c>
      <c r="D116" s="225"/>
      <c r="E116" s="226">
        <v>17.190000000000001</v>
      </c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15"/>
      <c r="Z116" s="215"/>
      <c r="AA116" s="215"/>
      <c r="AB116" s="215"/>
      <c r="AC116" s="215"/>
      <c r="AD116" s="215"/>
      <c r="AE116" s="215"/>
      <c r="AF116" s="215"/>
      <c r="AG116" s="215" t="s">
        <v>122</v>
      </c>
      <c r="AH116" s="215">
        <v>0</v>
      </c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x14ac:dyDescent="0.2">
      <c r="A117" s="232" t="s">
        <v>112</v>
      </c>
      <c r="B117" s="233" t="s">
        <v>65</v>
      </c>
      <c r="C117" s="253" t="s">
        <v>66</v>
      </c>
      <c r="D117" s="234"/>
      <c r="E117" s="235"/>
      <c r="F117" s="236"/>
      <c r="G117" s="236">
        <f>SUMIF(AG118:AG123,"&lt;&gt;NOR",G118:G123)</f>
        <v>0</v>
      </c>
      <c r="H117" s="236"/>
      <c r="I117" s="236">
        <f>SUM(I118:I123)</f>
        <v>0</v>
      </c>
      <c r="J117" s="236"/>
      <c r="K117" s="236">
        <f>SUM(K118:K123)</f>
        <v>0</v>
      </c>
      <c r="L117" s="236"/>
      <c r="M117" s="236">
        <f>SUM(M118:M123)</f>
        <v>0</v>
      </c>
      <c r="N117" s="236"/>
      <c r="O117" s="236">
        <f>SUM(O118:O123)</f>
        <v>4.2699999999999996</v>
      </c>
      <c r="P117" s="236"/>
      <c r="Q117" s="236">
        <f>SUM(Q118:Q123)</f>
        <v>0</v>
      </c>
      <c r="R117" s="236"/>
      <c r="S117" s="236"/>
      <c r="T117" s="237"/>
      <c r="U117" s="231"/>
      <c r="V117" s="231">
        <f>SUM(V118:V123)</f>
        <v>46.18</v>
      </c>
      <c r="W117" s="231"/>
      <c r="X117" s="231"/>
      <c r="AG117" t="s">
        <v>113</v>
      </c>
    </row>
    <row r="118" spans="1:60" outlineLevel="1" x14ac:dyDescent="0.2">
      <c r="A118" s="238">
        <v>40</v>
      </c>
      <c r="B118" s="239" t="s">
        <v>258</v>
      </c>
      <c r="C118" s="254" t="s">
        <v>259</v>
      </c>
      <c r="D118" s="240" t="s">
        <v>116</v>
      </c>
      <c r="E118" s="241">
        <v>30.51</v>
      </c>
      <c r="F118" s="242"/>
      <c r="G118" s="243">
        <f>ROUND(E118*F118,2)</f>
        <v>0</v>
      </c>
      <c r="H118" s="242"/>
      <c r="I118" s="243">
        <f>ROUND(E118*H118,2)</f>
        <v>0</v>
      </c>
      <c r="J118" s="242"/>
      <c r="K118" s="243">
        <f>ROUND(E118*J118,2)</f>
        <v>0</v>
      </c>
      <c r="L118" s="243">
        <v>21</v>
      </c>
      <c r="M118" s="243">
        <f>G118*(1+L118/100)</f>
        <v>0</v>
      </c>
      <c r="N118" s="243">
        <v>1.41E-2</v>
      </c>
      <c r="O118" s="243">
        <f>ROUND(E118*N118,2)</f>
        <v>0.43</v>
      </c>
      <c r="P118" s="243">
        <v>0</v>
      </c>
      <c r="Q118" s="243">
        <f>ROUND(E118*P118,2)</f>
        <v>0</v>
      </c>
      <c r="R118" s="243"/>
      <c r="S118" s="243" t="s">
        <v>117</v>
      </c>
      <c r="T118" s="244" t="s">
        <v>118</v>
      </c>
      <c r="U118" s="224">
        <v>0.39600000000000002</v>
      </c>
      <c r="V118" s="224">
        <f>ROUND(E118*U118,2)</f>
        <v>12.08</v>
      </c>
      <c r="W118" s="224"/>
      <c r="X118" s="224" t="s">
        <v>119</v>
      </c>
      <c r="Y118" s="215"/>
      <c r="Z118" s="215"/>
      <c r="AA118" s="215"/>
      <c r="AB118" s="215"/>
      <c r="AC118" s="215"/>
      <c r="AD118" s="215"/>
      <c r="AE118" s="215"/>
      <c r="AF118" s="215"/>
      <c r="AG118" s="215" t="s">
        <v>120</v>
      </c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">
      <c r="A119" s="222"/>
      <c r="B119" s="223"/>
      <c r="C119" s="255" t="s">
        <v>260</v>
      </c>
      <c r="D119" s="225"/>
      <c r="E119" s="226">
        <v>30.51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15"/>
      <c r="Z119" s="215"/>
      <c r="AA119" s="215"/>
      <c r="AB119" s="215"/>
      <c r="AC119" s="215"/>
      <c r="AD119" s="215"/>
      <c r="AE119" s="215"/>
      <c r="AF119" s="215"/>
      <c r="AG119" s="215" t="s">
        <v>122</v>
      </c>
      <c r="AH119" s="215">
        <v>0</v>
      </c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1" x14ac:dyDescent="0.2">
      <c r="A120" s="238">
        <v>41</v>
      </c>
      <c r="B120" s="239" t="s">
        <v>261</v>
      </c>
      <c r="C120" s="254" t="s">
        <v>262</v>
      </c>
      <c r="D120" s="240" t="s">
        <v>116</v>
      </c>
      <c r="E120" s="241">
        <v>30.51</v>
      </c>
      <c r="F120" s="242"/>
      <c r="G120" s="243">
        <f>ROUND(E120*F120,2)</f>
        <v>0</v>
      </c>
      <c r="H120" s="242"/>
      <c r="I120" s="243">
        <f>ROUND(E120*H120,2)</f>
        <v>0</v>
      </c>
      <c r="J120" s="242"/>
      <c r="K120" s="243">
        <f>ROUND(E120*J120,2)</f>
        <v>0</v>
      </c>
      <c r="L120" s="243">
        <v>21</v>
      </c>
      <c r="M120" s="243">
        <f>G120*(1+L120/100)</f>
        <v>0</v>
      </c>
      <c r="N120" s="243">
        <v>0</v>
      </c>
      <c r="O120" s="243">
        <f>ROUND(E120*N120,2)</f>
        <v>0</v>
      </c>
      <c r="P120" s="243">
        <v>0</v>
      </c>
      <c r="Q120" s="243">
        <f>ROUND(E120*P120,2)</f>
        <v>0</v>
      </c>
      <c r="R120" s="243"/>
      <c r="S120" s="243" t="s">
        <v>117</v>
      </c>
      <c r="T120" s="244" t="s">
        <v>118</v>
      </c>
      <c r="U120" s="224">
        <v>0.24</v>
      </c>
      <c r="V120" s="224">
        <f>ROUND(E120*U120,2)</f>
        <v>7.32</v>
      </c>
      <c r="W120" s="224"/>
      <c r="X120" s="224" t="s">
        <v>119</v>
      </c>
      <c r="Y120" s="215"/>
      <c r="Z120" s="215"/>
      <c r="AA120" s="215"/>
      <c r="AB120" s="215"/>
      <c r="AC120" s="215"/>
      <c r="AD120" s="215"/>
      <c r="AE120" s="215"/>
      <c r="AF120" s="215"/>
      <c r="AG120" s="215" t="s">
        <v>120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1" x14ac:dyDescent="0.2">
      <c r="A121" s="222"/>
      <c r="B121" s="223"/>
      <c r="C121" s="255" t="s">
        <v>263</v>
      </c>
      <c r="D121" s="225"/>
      <c r="E121" s="226">
        <v>30.51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15"/>
      <c r="Z121" s="215"/>
      <c r="AA121" s="215"/>
      <c r="AB121" s="215"/>
      <c r="AC121" s="215"/>
      <c r="AD121" s="215"/>
      <c r="AE121" s="215"/>
      <c r="AF121" s="215"/>
      <c r="AG121" s="215" t="s">
        <v>122</v>
      </c>
      <c r="AH121" s="215">
        <v>0</v>
      </c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1" x14ac:dyDescent="0.2">
      <c r="A122" s="238">
        <v>42</v>
      </c>
      <c r="B122" s="239" t="s">
        <v>264</v>
      </c>
      <c r="C122" s="254" t="s">
        <v>265</v>
      </c>
      <c r="D122" s="240" t="s">
        <v>116</v>
      </c>
      <c r="E122" s="241">
        <v>76.95</v>
      </c>
      <c r="F122" s="242"/>
      <c r="G122" s="243">
        <f>ROUND(E122*F122,2)</f>
        <v>0</v>
      </c>
      <c r="H122" s="242"/>
      <c r="I122" s="243">
        <f>ROUND(E122*H122,2)</f>
        <v>0</v>
      </c>
      <c r="J122" s="242"/>
      <c r="K122" s="243">
        <f>ROUND(E122*J122,2)</f>
        <v>0</v>
      </c>
      <c r="L122" s="243">
        <v>21</v>
      </c>
      <c r="M122" s="243">
        <f>G122*(1+L122/100)</f>
        <v>0</v>
      </c>
      <c r="N122" s="243">
        <v>4.9840000000000002E-2</v>
      </c>
      <c r="O122" s="243">
        <f>ROUND(E122*N122,2)</f>
        <v>3.84</v>
      </c>
      <c r="P122" s="243">
        <v>0</v>
      </c>
      <c r="Q122" s="243">
        <f>ROUND(E122*P122,2)</f>
        <v>0</v>
      </c>
      <c r="R122" s="243"/>
      <c r="S122" s="243" t="s">
        <v>117</v>
      </c>
      <c r="T122" s="244" t="s">
        <v>118</v>
      </c>
      <c r="U122" s="224">
        <v>0.34799999999999998</v>
      </c>
      <c r="V122" s="224">
        <f>ROUND(E122*U122,2)</f>
        <v>26.78</v>
      </c>
      <c r="W122" s="224"/>
      <c r="X122" s="224" t="s">
        <v>119</v>
      </c>
      <c r="Y122" s="215"/>
      <c r="Z122" s="215"/>
      <c r="AA122" s="215"/>
      <c r="AB122" s="215"/>
      <c r="AC122" s="215"/>
      <c r="AD122" s="215"/>
      <c r="AE122" s="215"/>
      <c r="AF122" s="215"/>
      <c r="AG122" s="215" t="s">
        <v>120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1" x14ac:dyDescent="0.2">
      <c r="A123" s="222"/>
      <c r="B123" s="223"/>
      <c r="C123" s="255" t="s">
        <v>266</v>
      </c>
      <c r="D123" s="225"/>
      <c r="E123" s="226">
        <v>76.95</v>
      </c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15"/>
      <c r="Z123" s="215"/>
      <c r="AA123" s="215"/>
      <c r="AB123" s="215"/>
      <c r="AC123" s="215"/>
      <c r="AD123" s="215"/>
      <c r="AE123" s="215"/>
      <c r="AF123" s="215"/>
      <c r="AG123" s="215" t="s">
        <v>122</v>
      </c>
      <c r="AH123" s="215">
        <v>0</v>
      </c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x14ac:dyDescent="0.2">
      <c r="A124" s="232" t="s">
        <v>112</v>
      </c>
      <c r="B124" s="233" t="s">
        <v>67</v>
      </c>
      <c r="C124" s="253" t="s">
        <v>68</v>
      </c>
      <c r="D124" s="234"/>
      <c r="E124" s="235"/>
      <c r="F124" s="236"/>
      <c r="G124" s="236">
        <f>SUMIF(AG125:AG127,"&lt;&gt;NOR",G125:G127)</f>
        <v>0</v>
      </c>
      <c r="H124" s="236"/>
      <c r="I124" s="236">
        <f>SUM(I125:I127)</f>
        <v>0</v>
      </c>
      <c r="J124" s="236"/>
      <c r="K124" s="236">
        <f>SUM(K125:K127)</f>
        <v>0</v>
      </c>
      <c r="L124" s="236"/>
      <c r="M124" s="236">
        <f>SUM(M125:M127)</f>
        <v>0</v>
      </c>
      <c r="N124" s="236"/>
      <c r="O124" s="236">
        <f>SUM(O125:O127)</f>
        <v>0.17</v>
      </c>
      <c r="P124" s="236"/>
      <c r="Q124" s="236">
        <f>SUM(Q125:Q127)</f>
        <v>0</v>
      </c>
      <c r="R124" s="236"/>
      <c r="S124" s="236"/>
      <c r="T124" s="237"/>
      <c r="U124" s="231"/>
      <c r="V124" s="231">
        <f>SUM(V125:V127)</f>
        <v>3.69</v>
      </c>
      <c r="W124" s="231"/>
      <c r="X124" s="231"/>
      <c r="AG124" t="s">
        <v>113</v>
      </c>
    </row>
    <row r="125" spans="1:60" outlineLevel="1" x14ac:dyDescent="0.2">
      <c r="A125" s="238">
        <v>43</v>
      </c>
      <c r="B125" s="239" t="s">
        <v>267</v>
      </c>
      <c r="C125" s="254" t="s">
        <v>268</v>
      </c>
      <c r="D125" s="240" t="s">
        <v>116</v>
      </c>
      <c r="E125" s="241">
        <v>43.47</v>
      </c>
      <c r="F125" s="242"/>
      <c r="G125" s="243">
        <f>ROUND(E125*F125,2)</f>
        <v>0</v>
      </c>
      <c r="H125" s="242"/>
      <c r="I125" s="243">
        <f>ROUND(E125*H125,2)</f>
        <v>0</v>
      </c>
      <c r="J125" s="242"/>
      <c r="K125" s="243">
        <f>ROUND(E125*J125,2)</f>
        <v>0</v>
      </c>
      <c r="L125" s="243">
        <v>21</v>
      </c>
      <c r="M125" s="243">
        <f>G125*(1+L125/100)</f>
        <v>0</v>
      </c>
      <c r="N125" s="243">
        <v>3.9399999999999999E-3</v>
      </c>
      <c r="O125" s="243">
        <f>ROUND(E125*N125,2)</f>
        <v>0.17</v>
      </c>
      <c r="P125" s="243">
        <v>0</v>
      </c>
      <c r="Q125" s="243">
        <f>ROUND(E125*P125,2)</f>
        <v>0</v>
      </c>
      <c r="R125" s="243"/>
      <c r="S125" s="243" t="s">
        <v>117</v>
      </c>
      <c r="T125" s="244" t="s">
        <v>118</v>
      </c>
      <c r="U125" s="224">
        <v>8.5000000000000006E-2</v>
      </c>
      <c r="V125" s="224">
        <f>ROUND(E125*U125,2)</f>
        <v>3.69</v>
      </c>
      <c r="W125" s="224"/>
      <c r="X125" s="224" t="s">
        <v>119</v>
      </c>
      <c r="Y125" s="215"/>
      <c r="Z125" s="215"/>
      <c r="AA125" s="215"/>
      <c r="AB125" s="215"/>
      <c r="AC125" s="215"/>
      <c r="AD125" s="215"/>
      <c r="AE125" s="215"/>
      <c r="AF125" s="215"/>
      <c r="AG125" s="215" t="s">
        <v>120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1" x14ac:dyDescent="0.2">
      <c r="A126" s="222"/>
      <c r="B126" s="223"/>
      <c r="C126" s="255" t="s">
        <v>269</v>
      </c>
      <c r="D126" s="225"/>
      <c r="E126" s="226">
        <v>27.27</v>
      </c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15"/>
      <c r="Z126" s="215"/>
      <c r="AA126" s="215"/>
      <c r="AB126" s="215"/>
      <c r="AC126" s="215"/>
      <c r="AD126" s="215"/>
      <c r="AE126" s="215"/>
      <c r="AF126" s="215"/>
      <c r="AG126" s="215" t="s">
        <v>122</v>
      </c>
      <c r="AH126" s="215">
        <v>0</v>
      </c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1" x14ac:dyDescent="0.2">
      <c r="A127" s="222"/>
      <c r="B127" s="223"/>
      <c r="C127" s="255" t="s">
        <v>270</v>
      </c>
      <c r="D127" s="225"/>
      <c r="E127" s="226">
        <v>16.2</v>
      </c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15"/>
      <c r="Z127" s="215"/>
      <c r="AA127" s="215"/>
      <c r="AB127" s="215"/>
      <c r="AC127" s="215"/>
      <c r="AD127" s="215"/>
      <c r="AE127" s="215"/>
      <c r="AF127" s="215"/>
      <c r="AG127" s="215" t="s">
        <v>122</v>
      </c>
      <c r="AH127" s="215">
        <v>0</v>
      </c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x14ac:dyDescent="0.2">
      <c r="A128" s="232" t="s">
        <v>112</v>
      </c>
      <c r="B128" s="233" t="s">
        <v>69</v>
      </c>
      <c r="C128" s="253" t="s">
        <v>70</v>
      </c>
      <c r="D128" s="234"/>
      <c r="E128" s="235"/>
      <c r="F128" s="236"/>
      <c r="G128" s="236">
        <f>SUMIF(AG129:AG134,"&lt;&gt;NOR",G129:G134)</f>
        <v>0</v>
      </c>
      <c r="H128" s="236"/>
      <c r="I128" s="236">
        <f>SUM(I129:I134)</f>
        <v>0</v>
      </c>
      <c r="J128" s="236"/>
      <c r="K128" s="236">
        <f>SUM(K129:K134)</f>
        <v>0</v>
      </c>
      <c r="L128" s="236"/>
      <c r="M128" s="236">
        <f>SUM(M129:M134)</f>
        <v>0</v>
      </c>
      <c r="N128" s="236"/>
      <c r="O128" s="236">
        <f>SUM(O129:O134)</f>
        <v>0.04</v>
      </c>
      <c r="P128" s="236"/>
      <c r="Q128" s="236">
        <f>SUM(Q129:Q134)</f>
        <v>162.79000000000002</v>
      </c>
      <c r="R128" s="236"/>
      <c r="S128" s="236"/>
      <c r="T128" s="237"/>
      <c r="U128" s="231"/>
      <c r="V128" s="231">
        <f>SUM(V129:V134)</f>
        <v>540.57000000000005</v>
      </c>
      <c r="W128" s="231"/>
      <c r="X128" s="231"/>
      <c r="AG128" t="s">
        <v>113</v>
      </c>
    </row>
    <row r="129" spans="1:60" outlineLevel="1" x14ac:dyDescent="0.2">
      <c r="A129" s="238">
        <v>44</v>
      </c>
      <c r="B129" s="239" t="s">
        <v>271</v>
      </c>
      <c r="C129" s="254" t="s">
        <v>272</v>
      </c>
      <c r="D129" s="240" t="s">
        <v>125</v>
      </c>
      <c r="E129" s="241">
        <v>42.93</v>
      </c>
      <c r="F129" s="242"/>
      <c r="G129" s="243">
        <f>ROUND(E129*F129,2)</f>
        <v>0</v>
      </c>
      <c r="H129" s="242"/>
      <c r="I129" s="243">
        <f>ROUND(E129*H129,2)</f>
        <v>0</v>
      </c>
      <c r="J129" s="242"/>
      <c r="K129" s="243">
        <f>ROUND(E129*J129,2)</f>
        <v>0</v>
      </c>
      <c r="L129" s="243">
        <v>21</v>
      </c>
      <c r="M129" s="243">
        <f>G129*(1+L129/100)</f>
        <v>0</v>
      </c>
      <c r="N129" s="243">
        <v>0</v>
      </c>
      <c r="O129" s="243">
        <f>ROUND(E129*N129,2)</f>
        <v>0</v>
      </c>
      <c r="P129" s="243">
        <v>2</v>
      </c>
      <c r="Q129" s="243">
        <f>ROUND(E129*P129,2)</f>
        <v>85.86</v>
      </c>
      <c r="R129" s="243"/>
      <c r="S129" s="243" t="s">
        <v>117</v>
      </c>
      <c r="T129" s="244" t="s">
        <v>118</v>
      </c>
      <c r="U129" s="224">
        <v>6.4359999999999999</v>
      </c>
      <c r="V129" s="224">
        <f>ROUND(E129*U129,2)</f>
        <v>276.3</v>
      </c>
      <c r="W129" s="224"/>
      <c r="X129" s="224" t="s">
        <v>119</v>
      </c>
      <c r="Y129" s="215"/>
      <c r="Z129" s="215"/>
      <c r="AA129" s="215"/>
      <c r="AB129" s="215"/>
      <c r="AC129" s="215"/>
      <c r="AD129" s="215"/>
      <c r="AE129" s="215"/>
      <c r="AF129" s="215"/>
      <c r="AG129" s="215" t="s">
        <v>120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1" x14ac:dyDescent="0.2">
      <c r="A130" s="222"/>
      <c r="B130" s="223"/>
      <c r="C130" s="255" t="s">
        <v>273</v>
      </c>
      <c r="D130" s="225"/>
      <c r="E130" s="226">
        <v>42.93</v>
      </c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15"/>
      <c r="Z130" s="215"/>
      <c r="AA130" s="215"/>
      <c r="AB130" s="215"/>
      <c r="AC130" s="215"/>
      <c r="AD130" s="215"/>
      <c r="AE130" s="215"/>
      <c r="AF130" s="215"/>
      <c r="AG130" s="215" t="s">
        <v>122</v>
      </c>
      <c r="AH130" s="215">
        <v>0</v>
      </c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1" x14ac:dyDescent="0.2">
      <c r="A131" s="238">
        <v>45</v>
      </c>
      <c r="B131" s="239" t="s">
        <v>274</v>
      </c>
      <c r="C131" s="254" t="s">
        <v>275</v>
      </c>
      <c r="D131" s="240" t="s">
        <v>125</v>
      </c>
      <c r="E131" s="241">
        <v>25.757999999999999</v>
      </c>
      <c r="F131" s="242"/>
      <c r="G131" s="243">
        <f>ROUND(E131*F131,2)</f>
        <v>0</v>
      </c>
      <c r="H131" s="242"/>
      <c r="I131" s="243">
        <f>ROUND(E131*H131,2)</f>
        <v>0</v>
      </c>
      <c r="J131" s="242"/>
      <c r="K131" s="243">
        <f>ROUND(E131*J131,2)</f>
        <v>0</v>
      </c>
      <c r="L131" s="243">
        <v>21</v>
      </c>
      <c r="M131" s="243">
        <f>G131*(1+L131/100)</f>
        <v>0</v>
      </c>
      <c r="N131" s="243">
        <v>1.47E-3</v>
      </c>
      <c r="O131" s="243">
        <f>ROUND(E131*N131,2)</f>
        <v>0.04</v>
      </c>
      <c r="P131" s="243">
        <v>2.4</v>
      </c>
      <c r="Q131" s="243">
        <f>ROUND(E131*P131,2)</f>
        <v>61.82</v>
      </c>
      <c r="R131" s="243"/>
      <c r="S131" s="243" t="s">
        <v>117</v>
      </c>
      <c r="T131" s="244" t="s">
        <v>118</v>
      </c>
      <c r="U131" s="224">
        <v>8.5</v>
      </c>
      <c r="V131" s="224">
        <f>ROUND(E131*U131,2)</f>
        <v>218.94</v>
      </c>
      <c r="W131" s="224"/>
      <c r="X131" s="224" t="s">
        <v>119</v>
      </c>
      <c r="Y131" s="215"/>
      <c r="Z131" s="215"/>
      <c r="AA131" s="215"/>
      <c r="AB131" s="215"/>
      <c r="AC131" s="215"/>
      <c r="AD131" s="215"/>
      <c r="AE131" s="215"/>
      <c r="AF131" s="215"/>
      <c r="AG131" s="215" t="s">
        <v>120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 x14ac:dyDescent="0.2">
      <c r="A132" s="222"/>
      <c r="B132" s="223"/>
      <c r="C132" s="255" t="s">
        <v>276</v>
      </c>
      <c r="D132" s="225"/>
      <c r="E132" s="226">
        <v>25.76</v>
      </c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15"/>
      <c r="Z132" s="215"/>
      <c r="AA132" s="215"/>
      <c r="AB132" s="215"/>
      <c r="AC132" s="215"/>
      <c r="AD132" s="215"/>
      <c r="AE132" s="215"/>
      <c r="AF132" s="215"/>
      <c r="AG132" s="215" t="s">
        <v>122</v>
      </c>
      <c r="AH132" s="215">
        <v>0</v>
      </c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1" x14ac:dyDescent="0.2">
      <c r="A133" s="238">
        <v>46</v>
      </c>
      <c r="B133" s="239" t="s">
        <v>277</v>
      </c>
      <c r="C133" s="254" t="s">
        <v>278</v>
      </c>
      <c r="D133" s="240" t="s">
        <v>279</v>
      </c>
      <c r="E133" s="241">
        <v>85.86</v>
      </c>
      <c r="F133" s="242"/>
      <c r="G133" s="243">
        <f>ROUND(E133*F133,2)</f>
        <v>0</v>
      </c>
      <c r="H133" s="242"/>
      <c r="I133" s="243">
        <f>ROUND(E133*H133,2)</f>
        <v>0</v>
      </c>
      <c r="J133" s="242"/>
      <c r="K133" s="243">
        <f>ROUND(E133*J133,2)</f>
        <v>0</v>
      </c>
      <c r="L133" s="243">
        <v>21</v>
      </c>
      <c r="M133" s="243">
        <f>G133*(1+L133/100)</f>
        <v>0</v>
      </c>
      <c r="N133" s="243">
        <v>0</v>
      </c>
      <c r="O133" s="243">
        <f>ROUND(E133*N133,2)</f>
        <v>0</v>
      </c>
      <c r="P133" s="243">
        <v>0.17599999999999999</v>
      </c>
      <c r="Q133" s="243">
        <f>ROUND(E133*P133,2)</f>
        <v>15.11</v>
      </c>
      <c r="R133" s="243"/>
      <c r="S133" s="243" t="s">
        <v>117</v>
      </c>
      <c r="T133" s="244" t="s">
        <v>118</v>
      </c>
      <c r="U133" s="224">
        <v>0.52800000000000002</v>
      </c>
      <c r="V133" s="224">
        <f>ROUND(E133*U133,2)</f>
        <v>45.33</v>
      </c>
      <c r="W133" s="224"/>
      <c r="X133" s="224" t="s">
        <v>119</v>
      </c>
      <c r="Y133" s="215"/>
      <c r="Z133" s="215"/>
      <c r="AA133" s="215"/>
      <c r="AB133" s="215"/>
      <c r="AC133" s="215"/>
      <c r="AD133" s="215"/>
      <c r="AE133" s="215"/>
      <c r="AF133" s="215"/>
      <c r="AG133" s="215" t="s">
        <v>120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1" x14ac:dyDescent="0.2">
      <c r="A134" s="222"/>
      <c r="B134" s="223"/>
      <c r="C134" s="255" t="s">
        <v>280</v>
      </c>
      <c r="D134" s="225"/>
      <c r="E134" s="226">
        <v>85.86</v>
      </c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15"/>
      <c r="Z134" s="215"/>
      <c r="AA134" s="215"/>
      <c r="AB134" s="215"/>
      <c r="AC134" s="215"/>
      <c r="AD134" s="215"/>
      <c r="AE134" s="215"/>
      <c r="AF134" s="215"/>
      <c r="AG134" s="215" t="s">
        <v>122</v>
      </c>
      <c r="AH134" s="215">
        <v>0</v>
      </c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x14ac:dyDescent="0.2">
      <c r="A135" s="232" t="s">
        <v>112</v>
      </c>
      <c r="B135" s="233" t="s">
        <v>71</v>
      </c>
      <c r="C135" s="253" t="s">
        <v>72</v>
      </c>
      <c r="D135" s="234"/>
      <c r="E135" s="235"/>
      <c r="F135" s="236"/>
      <c r="G135" s="236">
        <f>SUMIF(AG136:AG136,"&lt;&gt;NOR",G136:G136)</f>
        <v>0</v>
      </c>
      <c r="H135" s="236"/>
      <c r="I135" s="236">
        <f>SUM(I136:I136)</f>
        <v>0</v>
      </c>
      <c r="J135" s="236"/>
      <c r="K135" s="236">
        <f>SUM(K136:K136)</f>
        <v>0</v>
      </c>
      <c r="L135" s="236"/>
      <c r="M135" s="236">
        <f>SUM(M136:M136)</f>
        <v>0</v>
      </c>
      <c r="N135" s="236"/>
      <c r="O135" s="236">
        <f>SUM(O136:O136)</f>
        <v>0</v>
      </c>
      <c r="P135" s="236"/>
      <c r="Q135" s="236">
        <f>SUM(Q136:Q136)</f>
        <v>0</v>
      </c>
      <c r="R135" s="236"/>
      <c r="S135" s="236"/>
      <c r="T135" s="237"/>
      <c r="U135" s="231"/>
      <c r="V135" s="231">
        <f>SUM(V136:V136)</f>
        <v>526.54</v>
      </c>
      <c r="W135" s="231"/>
      <c r="X135" s="231"/>
      <c r="AG135" t="s">
        <v>113</v>
      </c>
    </row>
    <row r="136" spans="1:60" outlineLevel="1" x14ac:dyDescent="0.2">
      <c r="A136" s="245">
        <v>47</v>
      </c>
      <c r="B136" s="246" t="s">
        <v>281</v>
      </c>
      <c r="C136" s="259" t="s">
        <v>282</v>
      </c>
      <c r="D136" s="247" t="s">
        <v>224</v>
      </c>
      <c r="E136" s="248">
        <v>618.00336000000004</v>
      </c>
      <c r="F136" s="249"/>
      <c r="G136" s="250">
        <f>ROUND(E136*F136,2)</f>
        <v>0</v>
      </c>
      <c r="H136" s="249"/>
      <c r="I136" s="250">
        <f>ROUND(E136*H136,2)</f>
        <v>0</v>
      </c>
      <c r="J136" s="249"/>
      <c r="K136" s="250">
        <f>ROUND(E136*J136,2)</f>
        <v>0</v>
      </c>
      <c r="L136" s="250">
        <v>21</v>
      </c>
      <c r="M136" s="250">
        <f>G136*(1+L136/100)</f>
        <v>0</v>
      </c>
      <c r="N136" s="250">
        <v>0</v>
      </c>
      <c r="O136" s="250">
        <f>ROUND(E136*N136,2)</f>
        <v>0</v>
      </c>
      <c r="P136" s="250">
        <v>0</v>
      </c>
      <c r="Q136" s="250">
        <f>ROUND(E136*P136,2)</f>
        <v>0</v>
      </c>
      <c r="R136" s="250"/>
      <c r="S136" s="250" t="s">
        <v>117</v>
      </c>
      <c r="T136" s="251" t="s">
        <v>118</v>
      </c>
      <c r="U136" s="224">
        <v>0.85199999999999998</v>
      </c>
      <c r="V136" s="224">
        <f>ROUND(E136*U136,2)</f>
        <v>526.54</v>
      </c>
      <c r="W136" s="224"/>
      <c r="X136" s="224" t="s">
        <v>119</v>
      </c>
      <c r="Y136" s="215"/>
      <c r="Z136" s="215"/>
      <c r="AA136" s="215"/>
      <c r="AB136" s="215"/>
      <c r="AC136" s="215"/>
      <c r="AD136" s="215"/>
      <c r="AE136" s="215"/>
      <c r="AF136" s="215"/>
      <c r="AG136" s="215" t="s">
        <v>283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x14ac:dyDescent="0.2">
      <c r="A137" s="232" t="s">
        <v>112</v>
      </c>
      <c r="B137" s="233" t="s">
        <v>73</v>
      </c>
      <c r="C137" s="253" t="s">
        <v>74</v>
      </c>
      <c r="D137" s="234"/>
      <c r="E137" s="235"/>
      <c r="F137" s="236"/>
      <c r="G137" s="236">
        <f>SUMIF(AG138:AG142,"&lt;&gt;NOR",G138:G142)</f>
        <v>0</v>
      </c>
      <c r="H137" s="236"/>
      <c r="I137" s="236">
        <f>SUM(I138:I142)</f>
        <v>0</v>
      </c>
      <c r="J137" s="236"/>
      <c r="K137" s="236">
        <f>SUM(K138:K142)</f>
        <v>0</v>
      </c>
      <c r="L137" s="236"/>
      <c r="M137" s="236">
        <f>SUM(M138:M142)</f>
        <v>0</v>
      </c>
      <c r="N137" s="236"/>
      <c r="O137" s="236">
        <f>SUM(O138:O142)</f>
        <v>0.38</v>
      </c>
      <c r="P137" s="236"/>
      <c r="Q137" s="236">
        <f>SUM(Q138:Q142)</f>
        <v>0</v>
      </c>
      <c r="R137" s="236"/>
      <c r="S137" s="236"/>
      <c r="T137" s="237"/>
      <c r="U137" s="231"/>
      <c r="V137" s="231">
        <f>SUM(V138:V142)</f>
        <v>16.5</v>
      </c>
      <c r="W137" s="231"/>
      <c r="X137" s="231"/>
      <c r="AG137" t="s">
        <v>113</v>
      </c>
    </row>
    <row r="138" spans="1:60" ht="22.5" outlineLevel="1" x14ac:dyDescent="0.2">
      <c r="A138" s="238">
        <v>48</v>
      </c>
      <c r="B138" s="239" t="s">
        <v>284</v>
      </c>
      <c r="C138" s="254" t="s">
        <v>285</v>
      </c>
      <c r="D138" s="240" t="s">
        <v>116</v>
      </c>
      <c r="E138" s="241">
        <v>64.125</v>
      </c>
      <c r="F138" s="242"/>
      <c r="G138" s="243">
        <f>ROUND(E138*F138,2)</f>
        <v>0</v>
      </c>
      <c r="H138" s="242"/>
      <c r="I138" s="243">
        <f>ROUND(E138*H138,2)</f>
        <v>0</v>
      </c>
      <c r="J138" s="242"/>
      <c r="K138" s="243">
        <f>ROUND(E138*J138,2)</f>
        <v>0</v>
      </c>
      <c r="L138" s="243">
        <v>21</v>
      </c>
      <c r="M138" s="243">
        <f>G138*(1+L138/100)</f>
        <v>0</v>
      </c>
      <c r="N138" s="243">
        <v>3.3E-4</v>
      </c>
      <c r="O138" s="243">
        <f>ROUND(E138*N138,2)</f>
        <v>0.02</v>
      </c>
      <c r="P138" s="243">
        <v>0</v>
      </c>
      <c r="Q138" s="243">
        <f>ROUND(E138*P138,2)</f>
        <v>0</v>
      </c>
      <c r="R138" s="243"/>
      <c r="S138" s="243" t="s">
        <v>117</v>
      </c>
      <c r="T138" s="244" t="s">
        <v>118</v>
      </c>
      <c r="U138" s="224">
        <v>2.75E-2</v>
      </c>
      <c r="V138" s="224">
        <f>ROUND(E138*U138,2)</f>
        <v>1.76</v>
      </c>
      <c r="W138" s="224"/>
      <c r="X138" s="224" t="s">
        <v>119</v>
      </c>
      <c r="Y138" s="215"/>
      <c r="Z138" s="215"/>
      <c r="AA138" s="215"/>
      <c r="AB138" s="215"/>
      <c r="AC138" s="215"/>
      <c r="AD138" s="215"/>
      <c r="AE138" s="215"/>
      <c r="AF138" s="215"/>
      <c r="AG138" s="215" t="s">
        <v>120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1" x14ac:dyDescent="0.2">
      <c r="A139" s="222"/>
      <c r="B139" s="223"/>
      <c r="C139" s="255" t="s">
        <v>286</v>
      </c>
      <c r="D139" s="225"/>
      <c r="E139" s="226">
        <v>64.13</v>
      </c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15"/>
      <c r="Z139" s="215"/>
      <c r="AA139" s="215"/>
      <c r="AB139" s="215"/>
      <c r="AC139" s="215"/>
      <c r="AD139" s="215"/>
      <c r="AE139" s="215"/>
      <c r="AF139" s="215"/>
      <c r="AG139" s="215" t="s">
        <v>122</v>
      </c>
      <c r="AH139" s="215">
        <v>0</v>
      </c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ht="22.5" outlineLevel="1" x14ac:dyDescent="0.2">
      <c r="A140" s="238">
        <v>49</v>
      </c>
      <c r="B140" s="239" t="s">
        <v>287</v>
      </c>
      <c r="C140" s="254" t="s">
        <v>288</v>
      </c>
      <c r="D140" s="240" t="s">
        <v>116</v>
      </c>
      <c r="E140" s="241">
        <v>64.125</v>
      </c>
      <c r="F140" s="242"/>
      <c r="G140" s="243">
        <f>ROUND(E140*F140,2)</f>
        <v>0</v>
      </c>
      <c r="H140" s="242"/>
      <c r="I140" s="243">
        <f>ROUND(E140*H140,2)</f>
        <v>0</v>
      </c>
      <c r="J140" s="242"/>
      <c r="K140" s="243">
        <f>ROUND(E140*J140,2)</f>
        <v>0</v>
      </c>
      <c r="L140" s="243">
        <v>21</v>
      </c>
      <c r="M140" s="243">
        <f>G140*(1+L140/100)</f>
        <v>0</v>
      </c>
      <c r="N140" s="243">
        <v>5.5900000000000004E-3</v>
      </c>
      <c r="O140" s="243">
        <f>ROUND(E140*N140,2)</f>
        <v>0.36</v>
      </c>
      <c r="P140" s="243">
        <v>0</v>
      </c>
      <c r="Q140" s="243">
        <f>ROUND(E140*P140,2)</f>
        <v>0</v>
      </c>
      <c r="R140" s="243"/>
      <c r="S140" s="243" t="s">
        <v>117</v>
      </c>
      <c r="T140" s="244" t="s">
        <v>118</v>
      </c>
      <c r="U140" s="224">
        <v>0.22991</v>
      </c>
      <c r="V140" s="224">
        <f>ROUND(E140*U140,2)</f>
        <v>14.74</v>
      </c>
      <c r="W140" s="224"/>
      <c r="X140" s="224" t="s">
        <v>119</v>
      </c>
      <c r="Y140" s="215"/>
      <c r="Z140" s="215"/>
      <c r="AA140" s="215"/>
      <c r="AB140" s="215"/>
      <c r="AC140" s="215"/>
      <c r="AD140" s="215"/>
      <c r="AE140" s="215"/>
      <c r="AF140" s="215"/>
      <c r="AG140" s="215" t="s">
        <v>120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1" x14ac:dyDescent="0.2">
      <c r="A141" s="222"/>
      <c r="B141" s="223"/>
      <c r="C141" s="255" t="s">
        <v>289</v>
      </c>
      <c r="D141" s="225"/>
      <c r="E141" s="226">
        <v>64.13</v>
      </c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15"/>
      <c r="Z141" s="215"/>
      <c r="AA141" s="215"/>
      <c r="AB141" s="215"/>
      <c r="AC141" s="215"/>
      <c r="AD141" s="215"/>
      <c r="AE141" s="215"/>
      <c r="AF141" s="215"/>
      <c r="AG141" s="215" t="s">
        <v>122</v>
      </c>
      <c r="AH141" s="215">
        <v>0</v>
      </c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1" x14ac:dyDescent="0.2">
      <c r="A142" s="245">
        <v>50</v>
      </c>
      <c r="B142" s="246" t="s">
        <v>290</v>
      </c>
      <c r="C142" s="259" t="s">
        <v>291</v>
      </c>
      <c r="D142" s="247" t="s">
        <v>0</v>
      </c>
      <c r="E142" s="248">
        <v>213.60040000000001</v>
      </c>
      <c r="F142" s="249"/>
      <c r="G142" s="250">
        <f>ROUND(E142*F142,2)</f>
        <v>0</v>
      </c>
      <c r="H142" s="249"/>
      <c r="I142" s="250">
        <f>ROUND(E142*H142,2)</f>
        <v>0</v>
      </c>
      <c r="J142" s="249"/>
      <c r="K142" s="250">
        <f>ROUND(E142*J142,2)</f>
        <v>0</v>
      </c>
      <c r="L142" s="250">
        <v>21</v>
      </c>
      <c r="M142" s="250">
        <f>G142*(1+L142/100)</f>
        <v>0</v>
      </c>
      <c r="N142" s="250">
        <v>0</v>
      </c>
      <c r="O142" s="250">
        <f>ROUND(E142*N142,2)</f>
        <v>0</v>
      </c>
      <c r="P142" s="250">
        <v>0</v>
      </c>
      <c r="Q142" s="250">
        <f>ROUND(E142*P142,2)</f>
        <v>0</v>
      </c>
      <c r="R142" s="250"/>
      <c r="S142" s="250" t="s">
        <v>117</v>
      </c>
      <c r="T142" s="251" t="s">
        <v>118</v>
      </c>
      <c r="U142" s="224">
        <v>0</v>
      </c>
      <c r="V142" s="224">
        <f>ROUND(E142*U142,2)</f>
        <v>0</v>
      </c>
      <c r="W142" s="224"/>
      <c r="X142" s="224" t="s">
        <v>119</v>
      </c>
      <c r="Y142" s="215"/>
      <c r="Z142" s="215"/>
      <c r="AA142" s="215"/>
      <c r="AB142" s="215"/>
      <c r="AC142" s="215"/>
      <c r="AD142" s="215"/>
      <c r="AE142" s="215"/>
      <c r="AF142" s="215"/>
      <c r="AG142" s="215" t="s">
        <v>292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x14ac:dyDescent="0.2">
      <c r="A143" s="232" t="s">
        <v>112</v>
      </c>
      <c r="B143" s="233" t="s">
        <v>75</v>
      </c>
      <c r="C143" s="253" t="s">
        <v>76</v>
      </c>
      <c r="D143" s="234"/>
      <c r="E143" s="235"/>
      <c r="F143" s="236"/>
      <c r="G143" s="236">
        <f>SUMIF(AG144:AG152,"&lt;&gt;NOR",G144:G152)</f>
        <v>0</v>
      </c>
      <c r="H143" s="236"/>
      <c r="I143" s="236">
        <f>SUM(I144:I152)</f>
        <v>0</v>
      </c>
      <c r="J143" s="236"/>
      <c r="K143" s="236">
        <f>SUM(K144:K152)</f>
        <v>0</v>
      </c>
      <c r="L143" s="236"/>
      <c r="M143" s="236">
        <f>SUM(M144:M152)</f>
        <v>0</v>
      </c>
      <c r="N143" s="236"/>
      <c r="O143" s="236">
        <f>SUM(O144:O152)</f>
        <v>0.64</v>
      </c>
      <c r="P143" s="236"/>
      <c r="Q143" s="236">
        <f>SUM(Q144:Q152)</f>
        <v>0</v>
      </c>
      <c r="R143" s="236"/>
      <c r="S143" s="236"/>
      <c r="T143" s="237"/>
      <c r="U143" s="231"/>
      <c r="V143" s="231">
        <f>SUM(V144:V152)</f>
        <v>146.05000000000001</v>
      </c>
      <c r="W143" s="231"/>
      <c r="X143" s="231"/>
      <c r="AG143" t="s">
        <v>113</v>
      </c>
    </row>
    <row r="144" spans="1:60" outlineLevel="1" x14ac:dyDescent="0.2">
      <c r="A144" s="238">
        <v>51</v>
      </c>
      <c r="B144" s="239" t="s">
        <v>293</v>
      </c>
      <c r="C144" s="254" t="s">
        <v>294</v>
      </c>
      <c r="D144" s="240" t="s">
        <v>116</v>
      </c>
      <c r="E144" s="241">
        <v>76.95</v>
      </c>
      <c r="F144" s="242"/>
      <c r="G144" s="243">
        <f>ROUND(E144*F144,2)</f>
        <v>0</v>
      </c>
      <c r="H144" s="242"/>
      <c r="I144" s="243">
        <f>ROUND(E144*H144,2)</f>
        <v>0</v>
      </c>
      <c r="J144" s="242"/>
      <c r="K144" s="243">
        <f>ROUND(E144*J144,2)</f>
        <v>0</v>
      </c>
      <c r="L144" s="243">
        <v>21</v>
      </c>
      <c r="M144" s="243">
        <f>G144*(1+L144/100)</f>
        <v>0</v>
      </c>
      <c r="N144" s="243">
        <v>5.2199999999999998E-3</v>
      </c>
      <c r="O144" s="243">
        <f>ROUND(E144*N144,2)</f>
        <v>0.4</v>
      </c>
      <c r="P144" s="243">
        <v>0</v>
      </c>
      <c r="Q144" s="243">
        <f>ROUND(E144*P144,2)</f>
        <v>0</v>
      </c>
      <c r="R144" s="243"/>
      <c r="S144" s="243" t="s">
        <v>117</v>
      </c>
      <c r="T144" s="244" t="s">
        <v>118</v>
      </c>
      <c r="U144" s="224">
        <v>1.2524999999999999</v>
      </c>
      <c r="V144" s="224">
        <f>ROUND(E144*U144,2)</f>
        <v>96.38</v>
      </c>
      <c r="W144" s="224"/>
      <c r="X144" s="224" t="s">
        <v>119</v>
      </c>
      <c r="Y144" s="215"/>
      <c r="Z144" s="215"/>
      <c r="AA144" s="215"/>
      <c r="AB144" s="215"/>
      <c r="AC144" s="215"/>
      <c r="AD144" s="215"/>
      <c r="AE144" s="215"/>
      <c r="AF144" s="215"/>
      <c r="AG144" s="215" t="s">
        <v>120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1" x14ac:dyDescent="0.2">
      <c r="A145" s="222"/>
      <c r="B145" s="223"/>
      <c r="C145" s="255" t="s">
        <v>295</v>
      </c>
      <c r="D145" s="225"/>
      <c r="E145" s="226">
        <v>76.95</v>
      </c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15"/>
      <c r="Z145" s="215"/>
      <c r="AA145" s="215"/>
      <c r="AB145" s="215"/>
      <c r="AC145" s="215"/>
      <c r="AD145" s="215"/>
      <c r="AE145" s="215"/>
      <c r="AF145" s="215"/>
      <c r="AG145" s="215" t="s">
        <v>122</v>
      </c>
      <c r="AH145" s="215">
        <v>0</v>
      </c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1" x14ac:dyDescent="0.2">
      <c r="A146" s="238">
        <v>52</v>
      </c>
      <c r="B146" s="239" t="s">
        <v>296</v>
      </c>
      <c r="C146" s="254" t="s">
        <v>297</v>
      </c>
      <c r="D146" s="240" t="s">
        <v>279</v>
      </c>
      <c r="E146" s="241">
        <v>85.5</v>
      </c>
      <c r="F146" s="242"/>
      <c r="G146" s="243">
        <f>ROUND(E146*F146,2)</f>
        <v>0</v>
      </c>
      <c r="H146" s="242"/>
      <c r="I146" s="243">
        <f>ROUND(E146*H146,2)</f>
        <v>0</v>
      </c>
      <c r="J146" s="242"/>
      <c r="K146" s="243">
        <f>ROUND(E146*J146,2)</f>
        <v>0</v>
      </c>
      <c r="L146" s="243">
        <v>21</v>
      </c>
      <c r="M146" s="243">
        <f>G146*(1+L146/100)</f>
        <v>0</v>
      </c>
      <c r="N146" s="243">
        <v>1.6299999999999999E-3</v>
      </c>
      <c r="O146" s="243">
        <f>ROUND(E146*N146,2)</f>
        <v>0.14000000000000001</v>
      </c>
      <c r="P146" s="243">
        <v>0</v>
      </c>
      <c r="Q146" s="243">
        <f>ROUND(E146*P146,2)</f>
        <v>0</v>
      </c>
      <c r="R146" s="243"/>
      <c r="S146" s="243" t="s">
        <v>117</v>
      </c>
      <c r="T146" s="244" t="s">
        <v>118</v>
      </c>
      <c r="U146" s="224">
        <v>0.25568999999999997</v>
      </c>
      <c r="V146" s="224">
        <f>ROUND(E146*U146,2)</f>
        <v>21.86</v>
      </c>
      <c r="W146" s="224"/>
      <c r="X146" s="224" t="s">
        <v>119</v>
      </c>
      <c r="Y146" s="215"/>
      <c r="Z146" s="215"/>
      <c r="AA146" s="215"/>
      <c r="AB146" s="215"/>
      <c r="AC146" s="215"/>
      <c r="AD146" s="215"/>
      <c r="AE146" s="215"/>
      <c r="AF146" s="215"/>
      <c r="AG146" s="215" t="s">
        <v>120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">
      <c r="A147" s="222"/>
      <c r="B147" s="223"/>
      <c r="C147" s="255" t="s">
        <v>298</v>
      </c>
      <c r="D147" s="225"/>
      <c r="E147" s="226">
        <v>85.5</v>
      </c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15"/>
      <c r="Z147" s="215"/>
      <c r="AA147" s="215"/>
      <c r="AB147" s="215"/>
      <c r="AC147" s="215"/>
      <c r="AD147" s="215"/>
      <c r="AE147" s="215"/>
      <c r="AF147" s="215"/>
      <c r="AG147" s="215" t="s">
        <v>122</v>
      </c>
      <c r="AH147" s="215">
        <v>0</v>
      </c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1" x14ac:dyDescent="0.2">
      <c r="A148" s="238">
        <v>53</v>
      </c>
      <c r="B148" s="239" t="s">
        <v>299</v>
      </c>
      <c r="C148" s="254" t="s">
        <v>300</v>
      </c>
      <c r="D148" s="240" t="s">
        <v>279</v>
      </c>
      <c r="E148" s="241">
        <v>16.2</v>
      </c>
      <c r="F148" s="242"/>
      <c r="G148" s="243">
        <f>ROUND(E148*F148,2)</f>
        <v>0</v>
      </c>
      <c r="H148" s="242"/>
      <c r="I148" s="243">
        <f>ROUND(E148*H148,2)</f>
        <v>0</v>
      </c>
      <c r="J148" s="242"/>
      <c r="K148" s="243">
        <f>ROUND(E148*J148,2)</f>
        <v>0</v>
      </c>
      <c r="L148" s="243">
        <v>21</v>
      </c>
      <c r="M148" s="243">
        <f>G148*(1+L148/100)</f>
        <v>0</v>
      </c>
      <c r="N148" s="243">
        <v>1.16E-3</v>
      </c>
      <c r="O148" s="243">
        <f>ROUND(E148*N148,2)</f>
        <v>0.02</v>
      </c>
      <c r="P148" s="243">
        <v>0</v>
      </c>
      <c r="Q148" s="243">
        <f>ROUND(E148*P148,2)</f>
        <v>0</v>
      </c>
      <c r="R148" s="243"/>
      <c r="S148" s="243" t="s">
        <v>117</v>
      </c>
      <c r="T148" s="244" t="s">
        <v>118</v>
      </c>
      <c r="U148" s="224">
        <v>0.21</v>
      </c>
      <c r="V148" s="224">
        <f>ROUND(E148*U148,2)</f>
        <v>3.4</v>
      </c>
      <c r="W148" s="224"/>
      <c r="X148" s="224" t="s">
        <v>119</v>
      </c>
      <c r="Y148" s="215"/>
      <c r="Z148" s="215"/>
      <c r="AA148" s="215"/>
      <c r="AB148" s="215"/>
      <c r="AC148" s="215"/>
      <c r="AD148" s="215"/>
      <c r="AE148" s="215"/>
      <c r="AF148" s="215"/>
      <c r="AG148" s="215" t="s">
        <v>120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1" x14ac:dyDescent="0.2">
      <c r="A149" s="222"/>
      <c r="B149" s="223"/>
      <c r="C149" s="255" t="s">
        <v>301</v>
      </c>
      <c r="D149" s="225"/>
      <c r="E149" s="226">
        <v>16.2</v>
      </c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15"/>
      <c r="Z149" s="215"/>
      <c r="AA149" s="215"/>
      <c r="AB149" s="215"/>
      <c r="AC149" s="215"/>
      <c r="AD149" s="215"/>
      <c r="AE149" s="215"/>
      <c r="AF149" s="215"/>
      <c r="AG149" s="215" t="s">
        <v>122</v>
      </c>
      <c r="AH149" s="215">
        <v>0</v>
      </c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 x14ac:dyDescent="0.2">
      <c r="A150" s="238">
        <v>54</v>
      </c>
      <c r="B150" s="239" t="s">
        <v>302</v>
      </c>
      <c r="C150" s="254" t="s">
        <v>303</v>
      </c>
      <c r="D150" s="240" t="s">
        <v>279</v>
      </c>
      <c r="E150" s="241">
        <v>101.7</v>
      </c>
      <c r="F150" s="242"/>
      <c r="G150" s="243">
        <f>ROUND(E150*F150,2)</f>
        <v>0</v>
      </c>
      <c r="H150" s="242"/>
      <c r="I150" s="243">
        <f>ROUND(E150*H150,2)</f>
        <v>0</v>
      </c>
      <c r="J150" s="242"/>
      <c r="K150" s="243">
        <f>ROUND(E150*J150,2)</f>
        <v>0</v>
      </c>
      <c r="L150" s="243">
        <v>21</v>
      </c>
      <c r="M150" s="243">
        <f>G150*(1+L150/100)</f>
        <v>0</v>
      </c>
      <c r="N150" s="243">
        <v>8.1999999999999998E-4</v>
      </c>
      <c r="O150" s="243">
        <f>ROUND(E150*N150,2)</f>
        <v>0.08</v>
      </c>
      <c r="P150" s="243">
        <v>0</v>
      </c>
      <c r="Q150" s="243">
        <f>ROUND(E150*P150,2)</f>
        <v>0</v>
      </c>
      <c r="R150" s="243"/>
      <c r="S150" s="243" t="s">
        <v>117</v>
      </c>
      <c r="T150" s="244" t="s">
        <v>118</v>
      </c>
      <c r="U150" s="224">
        <v>0.24</v>
      </c>
      <c r="V150" s="224">
        <f>ROUND(E150*U150,2)</f>
        <v>24.41</v>
      </c>
      <c r="W150" s="224"/>
      <c r="X150" s="224" t="s">
        <v>119</v>
      </c>
      <c r="Y150" s="215"/>
      <c r="Z150" s="215"/>
      <c r="AA150" s="215"/>
      <c r="AB150" s="215"/>
      <c r="AC150" s="215"/>
      <c r="AD150" s="215"/>
      <c r="AE150" s="215"/>
      <c r="AF150" s="215"/>
      <c r="AG150" s="215" t="s">
        <v>120</v>
      </c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1" x14ac:dyDescent="0.2">
      <c r="A151" s="222"/>
      <c r="B151" s="223"/>
      <c r="C151" s="255" t="s">
        <v>304</v>
      </c>
      <c r="D151" s="225"/>
      <c r="E151" s="226">
        <v>101.7</v>
      </c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15"/>
      <c r="Z151" s="215"/>
      <c r="AA151" s="215"/>
      <c r="AB151" s="215"/>
      <c r="AC151" s="215"/>
      <c r="AD151" s="215"/>
      <c r="AE151" s="215"/>
      <c r="AF151" s="215"/>
      <c r="AG151" s="215" t="s">
        <v>122</v>
      </c>
      <c r="AH151" s="215">
        <v>0</v>
      </c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 x14ac:dyDescent="0.2">
      <c r="A152" s="245">
        <v>55</v>
      </c>
      <c r="B152" s="246" t="s">
        <v>305</v>
      </c>
      <c r="C152" s="259" t="s">
        <v>306</v>
      </c>
      <c r="D152" s="247" t="s">
        <v>0</v>
      </c>
      <c r="E152" s="248">
        <v>1499.6880000000001</v>
      </c>
      <c r="F152" s="249"/>
      <c r="G152" s="250">
        <f>ROUND(E152*F152,2)</f>
        <v>0</v>
      </c>
      <c r="H152" s="249"/>
      <c r="I152" s="250">
        <f>ROUND(E152*H152,2)</f>
        <v>0</v>
      </c>
      <c r="J152" s="249"/>
      <c r="K152" s="250">
        <f>ROUND(E152*J152,2)</f>
        <v>0</v>
      </c>
      <c r="L152" s="250">
        <v>21</v>
      </c>
      <c r="M152" s="250">
        <f>G152*(1+L152/100)</f>
        <v>0</v>
      </c>
      <c r="N152" s="250">
        <v>0</v>
      </c>
      <c r="O152" s="250">
        <f>ROUND(E152*N152,2)</f>
        <v>0</v>
      </c>
      <c r="P152" s="250">
        <v>0</v>
      </c>
      <c r="Q152" s="250">
        <f>ROUND(E152*P152,2)</f>
        <v>0</v>
      </c>
      <c r="R152" s="250"/>
      <c r="S152" s="250" t="s">
        <v>117</v>
      </c>
      <c r="T152" s="251" t="s">
        <v>118</v>
      </c>
      <c r="U152" s="224">
        <v>0</v>
      </c>
      <c r="V152" s="224">
        <f>ROUND(E152*U152,2)</f>
        <v>0</v>
      </c>
      <c r="W152" s="224"/>
      <c r="X152" s="224" t="s">
        <v>119</v>
      </c>
      <c r="Y152" s="215"/>
      <c r="Z152" s="215"/>
      <c r="AA152" s="215"/>
      <c r="AB152" s="215"/>
      <c r="AC152" s="215"/>
      <c r="AD152" s="215"/>
      <c r="AE152" s="215"/>
      <c r="AF152" s="215"/>
      <c r="AG152" s="215" t="s">
        <v>292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x14ac:dyDescent="0.2">
      <c r="A153" s="232" t="s">
        <v>112</v>
      </c>
      <c r="B153" s="233" t="s">
        <v>77</v>
      </c>
      <c r="C153" s="253" t="s">
        <v>78</v>
      </c>
      <c r="D153" s="234"/>
      <c r="E153" s="235"/>
      <c r="F153" s="236"/>
      <c r="G153" s="236">
        <f>SUMIF(AG154:AG156,"&lt;&gt;NOR",G154:G156)</f>
        <v>0</v>
      </c>
      <c r="H153" s="236"/>
      <c r="I153" s="236">
        <f>SUM(I154:I156)</f>
        <v>0</v>
      </c>
      <c r="J153" s="236"/>
      <c r="K153" s="236">
        <f>SUM(K154:K156)</f>
        <v>0</v>
      </c>
      <c r="L153" s="236"/>
      <c r="M153" s="236">
        <f>SUM(M154:M156)</f>
        <v>0</v>
      </c>
      <c r="N153" s="236"/>
      <c r="O153" s="236">
        <f>SUM(O154:O156)</f>
        <v>0.04</v>
      </c>
      <c r="P153" s="236"/>
      <c r="Q153" s="236">
        <f>SUM(Q154:Q156)</f>
        <v>0</v>
      </c>
      <c r="R153" s="236"/>
      <c r="S153" s="236"/>
      <c r="T153" s="237"/>
      <c r="U153" s="231"/>
      <c r="V153" s="231">
        <f>SUM(V154:V156)</f>
        <v>11.120000000000001</v>
      </c>
      <c r="W153" s="231"/>
      <c r="X153" s="231"/>
      <c r="AG153" t="s">
        <v>113</v>
      </c>
    </row>
    <row r="154" spans="1:60" outlineLevel="1" x14ac:dyDescent="0.2">
      <c r="A154" s="238">
        <v>56</v>
      </c>
      <c r="B154" s="239" t="s">
        <v>307</v>
      </c>
      <c r="C154" s="254" t="s">
        <v>308</v>
      </c>
      <c r="D154" s="240" t="s">
        <v>116</v>
      </c>
      <c r="E154" s="241">
        <v>76.95</v>
      </c>
      <c r="F154" s="242"/>
      <c r="G154" s="243">
        <f>ROUND(E154*F154,2)</f>
        <v>0</v>
      </c>
      <c r="H154" s="242"/>
      <c r="I154" s="243">
        <f>ROUND(E154*H154,2)</f>
        <v>0</v>
      </c>
      <c r="J154" s="242"/>
      <c r="K154" s="243">
        <f>ROUND(E154*J154,2)</f>
        <v>0</v>
      </c>
      <c r="L154" s="243">
        <v>21</v>
      </c>
      <c r="M154" s="243">
        <f>G154*(1+L154/100)</f>
        <v>0</v>
      </c>
      <c r="N154" s="243">
        <v>4.6999999999999999E-4</v>
      </c>
      <c r="O154" s="243">
        <f>ROUND(E154*N154,2)</f>
        <v>0.04</v>
      </c>
      <c r="P154" s="243">
        <v>0</v>
      </c>
      <c r="Q154" s="243">
        <f>ROUND(E154*P154,2)</f>
        <v>0</v>
      </c>
      <c r="R154" s="243"/>
      <c r="S154" s="243" t="s">
        <v>117</v>
      </c>
      <c r="T154" s="244" t="s">
        <v>118</v>
      </c>
      <c r="U154" s="224">
        <v>0.09</v>
      </c>
      <c r="V154" s="224">
        <f>ROUND(E154*U154,2)</f>
        <v>6.93</v>
      </c>
      <c r="W154" s="224"/>
      <c r="X154" s="224" t="s">
        <v>119</v>
      </c>
      <c r="Y154" s="215"/>
      <c r="Z154" s="215"/>
      <c r="AA154" s="215"/>
      <c r="AB154" s="215"/>
      <c r="AC154" s="215"/>
      <c r="AD154" s="215"/>
      <c r="AE154" s="215"/>
      <c r="AF154" s="215"/>
      <c r="AG154" s="215" t="s">
        <v>120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 x14ac:dyDescent="0.2">
      <c r="A155" s="222"/>
      <c r="B155" s="223"/>
      <c r="C155" s="255" t="s">
        <v>295</v>
      </c>
      <c r="D155" s="225"/>
      <c r="E155" s="226">
        <v>76.95</v>
      </c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15"/>
      <c r="Z155" s="215"/>
      <c r="AA155" s="215"/>
      <c r="AB155" s="215"/>
      <c r="AC155" s="215"/>
      <c r="AD155" s="215"/>
      <c r="AE155" s="215"/>
      <c r="AF155" s="215"/>
      <c r="AG155" s="215" t="s">
        <v>122</v>
      </c>
      <c r="AH155" s="215">
        <v>0</v>
      </c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">
      <c r="A156" s="245">
        <v>57</v>
      </c>
      <c r="B156" s="246" t="s">
        <v>309</v>
      </c>
      <c r="C156" s="259" t="s">
        <v>310</v>
      </c>
      <c r="D156" s="247" t="s">
        <v>0</v>
      </c>
      <c r="E156" s="248">
        <v>209.304</v>
      </c>
      <c r="F156" s="249"/>
      <c r="G156" s="250">
        <f>ROUND(E156*F156,2)</f>
        <v>0</v>
      </c>
      <c r="H156" s="249"/>
      <c r="I156" s="250">
        <f>ROUND(E156*H156,2)</f>
        <v>0</v>
      </c>
      <c r="J156" s="249"/>
      <c r="K156" s="250">
        <f>ROUND(E156*J156,2)</f>
        <v>0</v>
      </c>
      <c r="L156" s="250">
        <v>21</v>
      </c>
      <c r="M156" s="250">
        <f>G156*(1+L156/100)</f>
        <v>0</v>
      </c>
      <c r="N156" s="250">
        <v>0</v>
      </c>
      <c r="O156" s="250">
        <f>ROUND(E156*N156,2)</f>
        <v>0</v>
      </c>
      <c r="P156" s="250">
        <v>0</v>
      </c>
      <c r="Q156" s="250">
        <f>ROUND(E156*P156,2)</f>
        <v>0</v>
      </c>
      <c r="R156" s="250"/>
      <c r="S156" s="250" t="s">
        <v>117</v>
      </c>
      <c r="T156" s="251" t="s">
        <v>118</v>
      </c>
      <c r="U156" s="224">
        <v>0.02</v>
      </c>
      <c r="V156" s="224">
        <f>ROUND(E156*U156,2)</f>
        <v>4.1900000000000004</v>
      </c>
      <c r="W156" s="224"/>
      <c r="X156" s="224" t="s">
        <v>119</v>
      </c>
      <c r="Y156" s="215"/>
      <c r="Z156" s="215"/>
      <c r="AA156" s="215"/>
      <c r="AB156" s="215"/>
      <c r="AC156" s="215"/>
      <c r="AD156" s="215"/>
      <c r="AE156" s="215"/>
      <c r="AF156" s="215"/>
      <c r="AG156" s="215" t="s">
        <v>292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x14ac:dyDescent="0.2">
      <c r="A157" s="232" t="s">
        <v>112</v>
      </c>
      <c r="B157" s="233" t="s">
        <v>79</v>
      </c>
      <c r="C157" s="253" t="s">
        <v>80</v>
      </c>
      <c r="D157" s="234"/>
      <c r="E157" s="235"/>
      <c r="F157" s="236"/>
      <c r="G157" s="236">
        <f>SUMIF(AG158:AG163,"&lt;&gt;NOR",G158:G163)</f>
        <v>0</v>
      </c>
      <c r="H157" s="236"/>
      <c r="I157" s="236">
        <f>SUM(I158:I163)</f>
        <v>0</v>
      </c>
      <c r="J157" s="236"/>
      <c r="K157" s="236">
        <f>SUM(K158:K163)</f>
        <v>0</v>
      </c>
      <c r="L157" s="236"/>
      <c r="M157" s="236">
        <f>SUM(M158:M163)</f>
        <v>0</v>
      </c>
      <c r="N157" s="236"/>
      <c r="O157" s="236">
        <f>SUM(O158:O163)</f>
        <v>0.02</v>
      </c>
      <c r="P157" s="236"/>
      <c r="Q157" s="236">
        <f>SUM(Q158:Q163)</f>
        <v>1.1000000000000001</v>
      </c>
      <c r="R157" s="236"/>
      <c r="S157" s="236"/>
      <c r="T157" s="237"/>
      <c r="U157" s="231"/>
      <c r="V157" s="231">
        <f>SUM(V158:V163)</f>
        <v>54.620000000000005</v>
      </c>
      <c r="W157" s="231"/>
      <c r="X157" s="231"/>
      <c r="AG157" t="s">
        <v>113</v>
      </c>
    </row>
    <row r="158" spans="1:60" outlineLevel="1" x14ac:dyDescent="0.2">
      <c r="A158" s="238">
        <v>58</v>
      </c>
      <c r="B158" s="239" t="s">
        <v>311</v>
      </c>
      <c r="C158" s="254" t="s">
        <v>312</v>
      </c>
      <c r="D158" s="240" t="s">
        <v>279</v>
      </c>
      <c r="E158" s="241">
        <v>85.86</v>
      </c>
      <c r="F158" s="242"/>
      <c r="G158" s="243">
        <f>ROUND(E158*F158,2)</f>
        <v>0</v>
      </c>
      <c r="H158" s="242"/>
      <c r="I158" s="243">
        <f>ROUND(E158*H158,2)</f>
        <v>0</v>
      </c>
      <c r="J158" s="242"/>
      <c r="K158" s="243">
        <f>ROUND(E158*J158,2)</f>
        <v>0</v>
      </c>
      <c r="L158" s="243">
        <v>21</v>
      </c>
      <c r="M158" s="243">
        <f>G158*(1+L158/100)</f>
        <v>0</v>
      </c>
      <c r="N158" s="243">
        <v>0</v>
      </c>
      <c r="O158" s="243">
        <f>ROUND(E158*N158,2)</f>
        <v>0</v>
      </c>
      <c r="P158" s="243">
        <v>9.2499999999999995E-3</v>
      </c>
      <c r="Q158" s="243">
        <f>ROUND(E158*P158,2)</f>
        <v>0.79</v>
      </c>
      <c r="R158" s="243"/>
      <c r="S158" s="243" t="s">
        <v>117</v>
      </c>
      <c r="T158" s="244" t="s">
        <v>118</v>
      </c>
      <c r="U158" s="224">
        <v>0.28699999999999998</v>
      </c>
      <c r="V158" s="224">
        <f>ROUND(E158*U158,2)</f>
        <v>24.64</v>
      </c>
      <c r="W158" s="224"/>
      <c r="X158" s="224" t="s">
        <v>119</v>
      </c>
      <c r="Y158" s="215"/>
      <c r="Z158" s="215"/>
      <c r="AA158" s="215"/>
      <c r="AB158" s="215"/>
      <c r="AC158" s="215"/>
      <c r="AD158" s="215"/>
      <c r="AE158" s="215"/>
      <c r="AF158" s="215"/>
      <c r="AG158" s="215" t="s">
        <v>120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1" x14ac:dyDescent="0.2">
      <c r="A159" s="222"/>
      <c r="B159" s="223"/>
      <c r="C159" s="255" t="s">
        <v>313</v>
      </c>
      <c r="D159" s="225"/>
      <c r="E159" s="226">
        <v>85.86</v>
      </c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15"/>
      <c r="Z159" s="215"/>
      <c r="AA159" s="215"/>
      <c r="AB159" s="215"/>
      <c r="AC159" s="215"/>
      <c r="AD159" s="215"/>
      <c r="AE159" s="215"/>
      <c r="AF159" s="215"/>
      <c r="AG159" s="215" t="s">
        <v>122</v>
      </c>
      <c r="AH159" s="215">
        <v>0</v>
      </c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">
      <c r="A160" s="238">
        <v>59</v>
      </c>
      <c r="B160" s="239" t="s">
        <v>314</v>
      </c>
      <c r="C160" s="254" t="s">
        <v>315</v>
      </c>
      <c r="D160" s="240" t="s">
        <v>195</v>
      </c>
      <c r="E160" s="241">
        <v>309.096</v>
      </c>
      <c r="F160" s="242"/>
      <c r="G160" s="243">
        <f>ROUND(E160*F160,2)</f>
        <v>0</v>
      </c>
      <c r="H160" s="242"/>
      <c r="I160" s="243">
        <f>ROUND(E160*H160,2)</f>
        <v>0</v>
      </c>
      <c r="J160" s="242"/>
      <c r="K160" s="243">
        <f>ROUND(E160*J160,2)</f>
        <v>0</v>
      </c>
      <c r="L160" s="243">
        <v>21</v>
      </c>
      <c r="M160" s="243">
        <f>G160*(1+L160/100)</f>
        <v>0</v>
      </c>
      <c r="N160" s="243">
        <v>5.0000000000000002E-5</v>
      </c>
      <c r="O160" s="243">
        <f>ROUND(E160*N160,2)</f>
        <v>0.02</v>
      </c>
      <c r="P160" s="243">
        <v>1E-3</v>
      </c>
      <c r="Q160" s="243">
        <f>ROUND(E160*P160,2)</f>
        <v>0.31</v>
      </c>
      <c r="R160" s="243"/>
      <c r="S160" s="243" t="s">
        <v>117</v>
      </c>
      <c r="T160" s="244" t="s">
        <v>118</v>
      </c>
      <c r="U160" s="224">
        <v>9.7000000000000003E-2</v>
      </c>
      <c r="V160" s="224">
        <f>ROUND(E160*U160,2)</f>
        <v>29.98</v>
      </c>
      <c r="W160" s="224"/>
      <c r="X160" s="224" t="s">
        <v>119</v>
      </c>
      <c r="Y160" s="215"/>
      <c r="Z160" s="215"/>
      <c r="AA160" s="215"/>
      <c r="AB160" s="215"/>
      <c r="AC160" s="215"/>
      <c r="AD160" s="215"/>
      <c r="AE160" s="215"/>
      <c r="AF160" s="215"/>
      <c r="AG160" s="215" t="s">
        <v>120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1" x14ac:dyDescent="0.2">
      <c r="A161" s="222"/>
      <c r="B161" s="223"/>
      <c r="C161" s="255" t="s">
        <v>316</v>
      </c>
      <c r="D161" s="225"/>
      <c r="E161" s="226">
        <v>309.10000000000002</v>
      </c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15"/>
      <c r="Z161" s="215"/>
      <c r="AA161" s="215"/>
      <c r="AB161" s="215"/>
      <c r="AC161" s="215"/>
      <c r="AD161" s="215"/>
      <c r="AE161" s="215"/>
      <c r="AF161" s="215"/>
      <c r="AG161" s="215" t="s">
        <v>122</v>
      </c>
      <c r="AH161" s="215">
        <v>0</v>
      </c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1" x14ac:dyDescent="0.2">
      <c r="A162" s="245">
        <v>60</v>
      </c>
      <c r="B162" s="246" t="s">
        <v>317</v>
      </c>
      <c r="C162" s="259" t="s">
        <v>318</v>
      </c>
      <c r="D162" s="247" t="s">
        <v>238</v>
      </c>
      <c r="E162" s="248">
        <v>1</v>
      </c>
      <c r="F162" s="249"/>
      <c r="G162" s="250">
        <f>ROUND(E162*F162,2)</f>
        <v>0</v>
      </c>
      <c r="H162" s="249"/>
      <c r="I162" s="250">
        <f>ROUND(E162*H162,2)</f>
        <v>0</v>
      </c>
      <c r="J162" s="249"/>
      <c r="K162" s="250">
        <f>ROUND(E162*J162,2)</f>
        <v>0</v>
      </c>
      <c r="L162" s="250">
        <v>21</v>
      </c>
      <c r="M162" s="250">
        <f>G162*(1+L162/100)</f>
        <v>0</v>
      </c>
      <c r="N162" s="250">
        <v>0</v>
      </c>
      <c r="O162" s="250">
        <f>ROUND(E162*N162,2)</f>
        <v>0</v>
      </c>
      <c r="P162" s="250">
        <v>0</v>
      </c>
      <c r="Q162" s="250">
        <f>ROUND(E162*P162,2)</f>
        <v>0</v>
      </c>
      <c r="R162" s="250"/>
      <c r="S162" s="250" t="s">
        <v>117</v>
      </c>
      <c r="T162" s="251" t="s">
        <v>118</v>
      </c>
      <c r="U162" s="224">
        <v>0</v>
      </c>
      <c r="V162" s="224">
        <f>ROUND(E162*U162,2)</f>
        <v>0</v>
      </c>
      <c r="W162" s="224"/>
      <c r="X162" s="224" t="s">
        <v>119</v>
      </c>
      <c r="Y162" s="215"/>
      <c r="Z162" s="215"/>
      <c r="AA162" s="215"/>
      <c r="AB162" s="215"/>
      <c r="AC162" s="215"/>
      <c r="AD162" s="215"/>
      <c r="AE162" s="215"/>
      <c r="AF162" s="215"/>
      <c r="AG162" s="215" t="s">
        <v>120</v>
      </c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1" x14ac:dyDescent="0.2">
      <c r="A163" s="245">
        <v>61</v>
      </c>
      <c r="B163" s="246" t="s">
        <v>319</v>
      </c>
      <c r="C163" s="259" t="s">
        <v>320</v>
      </c>
      <c r="D163" s="247" t="s">
        <v>0</v>
      </c>
      <c r="E163" s="248">
        <v>309.19119999999998</v>
      </c>
      <c r="F163" s="249"/>
      <c r="G163" s="250">
        <f>ROUND(E163*F163,2)</f>
        <v>0</v>
      </c>
      <c r="H163" s="249"/>
      <c r="I163" s="250">
        <f>ROUND(E163*H163,2)</f>
        <v>0</v>
      </c>
      <c r="J163" s="249"/>
      <c r="K163" s="250">
        <f>ROUND(E163*J163,2)</f>
        <v>0</v>
      </c>
      <c r="L163" s="250">
        <v>21</v>
      </c>
      <c r="M163" s="250">
        <f>G163*(1+L163/100)</f>
        <v>0</v>
      </c>
      <c r="N163" s="250">
        <v>0</v>
      </c>
      <c r="O163" s="250">
        <f>ROUND(E163*N163,2)</f>
        <v>0</v>
      </c>
      <c r="P163" s="250">
        <v>0</v>
      </c>
      <c r="Q163" s="250">
        <f>ROUND(E163*P163,2)</f>
        <v>0</v>
      </c>
      <c r="R163" s="250"/>
      <c r="S163" s="250" t="s">
        <v>117</v>
      </c>
      <c r="T163" s="251" t="s">
        <v>118</v>
      </c>
      <c r="U163" s="224">
        <v>0</v>
      </c>
      <c r="V163" s="224">
        <f>ROUND(E163*U163,2)</f>
        <v>0</v>
      </c>
      <c r="W163" s="224"/>
      <c r="X163" s="224" t="s">
        <v>119</v>
      </c>
      <c r="Y163" s="215"/>
      <c r="Z163" s="215"/>
      <c r="AA163" s="215"/>
      <c r="AB163" s="215"/>
      <c r="AC163" s="215"/>
      <c r="AD163" s="215"/>
      <c r="AE163" s="215"/>
      <c r="AF163" s="215"/>
      <c r="AG163" s="215" t="s">
        <v>292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x14ac:dyDescent="0.2">
      <c r="A164" s="232" t="s">
        <v>112</v>
      </c>
      <c r="B164" s="233" t="s">
        <v>81</v>
      </c>
      <c r="C164" s="253" t="s">
        <v>82</v>
      </c>
      <c r="D164" s="234"/>
      <c r="E164" s="235"/>
      <c r="F164" s="236"/>
      <c r="G164" s="236">
        <f>SUMIF(AG165:AG169,"&lt;&gt;NOR",G165:G169)</f>
        <v>0</v>
      </c>
      <c r="H164" s="236"/>
      <c r="I164" s="236">
        <f>SUM(I165:I169)</f>
        <v>0</v>
      </c>
      <c r="J164" s="236"/>
      <c r="K164" s="236">
        <f>SUM(K165:K169)</f>
        <v>0</v>
      </c>
      <c r="L164" s="236"/>
      <c r="M164" s="236">
        <f>SUM(M165:M169)</f>
        <v>0</v>
      </c>
      <c r="N164" s="236"/>
      <c r="O164" s="236">
        <f>SUM(O165:O169)</f>
        <v>0</v>
      </c>
      <c r="P164" s="236"/>
      <c r="Q164" s="236">
        <f>SUM(Q165:Q169)</f>
        <v>0</v>
      </c>
      <c r="R164" s="236"/>
      <c r="S164" s="236"/>
      <c r="T164" s="237"/>
      <c r="U164" s="231"/>
      <c r="V164" s="231">
        <f>SUM(V165:V169)</f>
        <v>372.37</v>
      </c>
      <c r="W164" s="231"/>
      <c r="X164" s="231"/>
      <c r="AG164" t="s">
        <v>113</v>
      </c>
    </row>
    <row r="165" spans="1:60" outlineLevel="1" x14ac:dyDescent="0.2">
      <c r="A165" s="245">
        <v>62</v>
      </c>
      <c r="B165" s="246" t="s">
        <v>321</v>
      </c>
      <c r="C165" s="259" t="s">
        <v>322</v>
      </c>
      <c r="D165" s="247" t="s">
        <v>224</v>
      </c>
      <c r="E165" s="248">
        <v>163.89385999999999</v>
      </c>
      <c r="F165" s="249"/>
      <c r="G165" s="250">
        <f>ROUND(E165*F165,2)</f>
        <v>0</v>
      </c>
      <c r="H165" s="249"/>
      <c r="I165" s="250">
        <f>ROUND(E165*H165,2)</f>
        <v>0</v>
      </c>
      <c r="J165" s="249"/>
      <c r="K165" s="250">
        <f>ROUND(E165*J165,2)</f>
        <v>0</v>
      </c>
      <c r="L165" s="250">
        <v>21</v>
      </c>
      <c r="M165" s="250">
        <f>G165*(1+L165/100)</f>
        <v>0</v>
      </c>
      <c r="N165" s="250">
        <v>0</v>
      </c>
      <c r="O165" s="250">
        <f>ROUND(E165*N165,2)</f>
        <v>0</v>
      </c>
      <c r="P165" s="250">
        <v>0</v>
      </c>
      <c r="Q165" s="250">
        <f>ROUND(E165*P165,2)</f>
        <v>0</v>
      </c>
      <c r="R165" s="250"/>
      <c r="S165" s="250" t="s">
        <v>117</v>
      </c>
      <c r="T165" s="251" t="s">
        <v>118</v>
      </c>
      <c r="U165" s="224">
        <v>0.49</v>
      </c>
      <c r="V165" s="224">
        <f>ROUND(E165*U165,2)</f>
        <v>80.31</v>
      </c>
      <c r="W165" s="224"/>
      <c r="X165" s="224" t="s">
        <v>119</v>
      </c>
      <c r="Y165" s="215"/>
      <c r="Z165" s="215"/>
      <c r="AA165" s="215"/>
      <c r="AB165" s="215"/>
      <c r="AC165" s="215"/>
      <c r="AD165" s="215"/>
      <c r="AE165" s="215"/>
      <c r="AF165" s="215"/>
      <c r="AG165" s="215" t="s">
        <v>323</v>
      </c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 x14ac:dyDescent="0.2">
      <c r="A166" s="245">
        <v>63</v>
      </c>
      <c r="B166" s="246" t="s">
        <v>324</v>
      </c>
      <c r="C166" s="259" t="s">
        <v>325</v>
      </c>
      <c r="D166" s="247" t="s">
        <v>224</v>
      </c>
      <c r="E166" s="248">
        <v>3113.9833600000002</v>
      </c>
      <c r="F166" s="249"/>
      <c r="G166" s="250">
        <f>ROUND(E166*F166,2)</f>
        <v>0</v>
      </c>
      <c r="H166" s="249"/>
      <c r="I166" s="250">
        <f>ROUND(E166*H166,2)</f>
        <v>0</v>
      </c>
      <c r="J166" s="249"/>
      <c r="K166" s="250">
        <f>ROUND(E166*J166,2)</f>
        <v>0</v>
      </c>
      <c r="L166" s="250">
        <v>21</v>
      </c>
      <c r="M166" s="250">
        <f>G166*(1+L166/100)</f>
        <v>0</v>
      </c>
      <c r="N166" s="250">
        <v>0</v>
      </c>
      <c r="O166" s="250">
        <f>ROUND(E166*N166,2)</f>
        <v>0</v>
      </c>
      <c r="P166" s="250">
        <v>0</v>
      </c>
      <c r="Q166" s="250">
        <f>ROUND(E166*P166,2)</f>
        <v>0</v>
      </c>
      <c r="R166" s="250"/>
      <c r="S166" s="250" t="s">
        <v>117</v>
      </c>
      <c r="T166" s="251" t="s">
        <v>118</v>
      </c>
      <c r="U166" s="224">
        <v>0</v>
      </c>
      <c r="V166" s="224">
        <f>ROUND(E166*U166,2)</f>
        <v>0</v>
      </c>
      <c r="W166" s="224"/>
      <c r="X166" s="224" t="s">
        <v>119</v>
      </c>
      <c r="Y166" s="215"/>
      <c r="Z166" s="215"/>
      <c r="AA166" s="215"/>
      <c r="AB166" s="215"/>
      <c r="AC166" s="215"/>
      <c r="AD166" s="215"/>
      <c r="AE166" s="215"/>
      <c r="AF166" s="215"/>
      <c r="AG166" s="215" t="s">
        <v>323</v>
      </c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1" x14ac:dyDescent="0.2">
      <c r="A167" s="245">
        <v>64</v>
      </c>
      <c r="B167" s="246" t="s">
        <v>326</v>
      </c>
      <c r="C167" s="259" t="s">
        <v>327</v>
      </c>
      <c r="D167" s="247" t="s">
        <v>224</v>
      </c>
      <c r="E167" s="248">
        <v>163.89385999999999</v>
      </c>
      <c r="F167" s="249"/>
      <c r="G167" s="250">
        <f>ROUND(E167*F167,2)</f>
        <v>0</v>
      </c>
      <c r="H167" s="249"/>
      <c r="I167" s="250">
        <f>ROUND(E167*H167,2)</f>
        <v>0</v>
      </c>
      <c r="J167" s="249"/>
      <c r="K167" s="250">
        <f>ROUND(E167*J167,2)</f>
        <v>0</v>
      </c>
      <c r="L167" s="250">
        <v>21</v>
      </c>
      <c r="M167" s="250">
        <f>G167*(1+L167/100)</f>
        <v>0</v>
      </c>
      <c r="N167" s="250">
        <v>0</v>
      </c>
      <c r="O167" s="250">
        <f>ROUND(E167*N167,2)</f>
        <v>0</v>
      </c>
      <c r="P167" s="250">
        <v>0</v>
      </c>
      <c r="Q167" s="250">
        <f>ROUND(E167*P167,2)</f>
        <v>0</v>
      </c>
      <c r="R167" s="250"/>
      <c r="S167" s="250" t="s">
        <v>117</v>
      </c>
      <c r="T167" s="251" t="s">
        <v>118</v>
      </c>
      <c r="U167" s="224">
        <v>0.94199999999999995</v>
      </c>
      <c r="V167" s="224">
        <f>ROUND(E167*U167,2)</f>
        <v>154.38999999999999</v>
      </c>
      <c r="W167" s="224"/>
      <c r="X167" s="224" t="s">
        <v>119</v>
      </c>
      <c r="Y167" s="215"/>
      <c r="Z167" s="215"/>
      <c r="AA167" s="215"/>
      <c r="AB167" s="215"/>
      <c r="AC167" s="215"/>
      <c r="AD167" s="215"/>
      <c r="AE167" s="215"/>
      <c r="AF167" s="215"/>
      <c r="AG167" s="215" t="s">
        <v>323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1" x14ac:dyDescent="0.2">
      <c r="A168" s="245">
        <v>65</v>
      </c>
      <c r="B168" s="246" t="s">
        <v>328</v>
      </c>
      <c r="C168" s="259" t="s">
        <v>329</v>
      </c>
      <c r="D168" s="247" t="s">
        <v>224</v>
      </c>
      <c r="E168" s="248">
        <v>1311.1508899999999</v>
      </c>
      <c r="F168" s="249"/>
      <c r="G168" s="250">
        <f>ROUND(E168*F168,2)</f>
        <v>0</v>
      </c>
      <c r="H168" s="249"/>
      <c r="I168" s="250">
        <f>ROUND(E168*H168,2)</f>
        <v>0</v>
      </c>
      <c r="J168" s="249"/>
      <c r="K168" s="250">
        <f>ROUND(E168*J168,2)</f>
        <v>0</v>
      </c>
      <c r="L168" s="250">
        <v>21</v>
      </c>
      <c r="M168" s="250">
        <f>G168*(1+L168/100)</f>
        <v>0</v>
      </c>
      <c r="N168" s="250">
        <v>0</v>
      </c>
      <c r="O168" s="250">
        <f>ROUND(E168*N168,2)</f>
        <v>0</v>
      </c>
      <c r="P168" s="250">
        <v>0</v>
      </c>
      <c r="Q168" s="250">
        <f>ROUND(E168*P168,2)</f>
        <v>0</v>
      </c>
      <c r="R168" s="250"/>
      <c r="S168" s="250" t="s">
        <v>117</v>
      </c>
      <c r="T168" s="251" t="s">
        <v>118</v>
      </c>
      <c r="U168" s="224">
        <v>0.105</v>
      </c>
      <c r="V168" s="224">
        <f>ROUND(E168*U168,2)</f>
        <v>137.66999999999999</v>
      </c>
      <c r="W168" s="224"/>
      <c r="X168" s="224" t="s">
        <v>119</v>
      </c>
      <c r="Y168" s="215"/>
      <c r="Z168" s="215"/>
      <c r="AA168" s="215"/>
      <c r="AB168" s="215"/>
      <c r="AC168" s="215"/>
      <c r="AD168" s="215"/>
      <c r="AE168" s="215"/>
      <c r="AF168" s="215"/>
      <c r="AG168" s="215" t="s">
        <v>323</v>
      </c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1" x14ac:dyDescent="0.2">
      <c r="A169" s="245">
        <v>66</v>
      </c>
      <c r="B169" s="246" t="s">
        <v>330</v>
      </c>
      <c r="C169" s="259" t="s">
        <v>331</v>
      </c>
      <c r="D169" s="247" t="s">
        <v>224</v>
      </c>
      <c r="E169" s="248">
        <v>163.89385999999999</v>
      </c>
      <c r="F169" s="249"/>
      <c r="G169" s="250">
        <f>ROUND(E169*F169,2)</f>
        <v>0</v>
      </c>
      <c r="H169" s="249"/>
      <c r="I169" s="250">
        <f>ROUND(E169*H169,2)</f>
        <v>0</v>
      </c>
      <c r="J169" s="249"/>
      <c r="K169" s="250">
        <f>ROUND(E169*J169,2)</f>
        <v>0</v>
      </c>
      <c r="L169" s="250">
        <v>21</v>
      </c>
      <c r="M169" s="250">
        <f>G169*(1+L169/100)</f>
        <v>0</v>
      </c>
      <c r="N169" s="250">
        <v>0</v>
      </c>
      <c r="O169" s="250">
        <f>ROUND(E169*N169,2)</f>
        <v>0</v>
      </c>
      <c r="P169" s="250">
        <v>0</v>
      </c>
      <c r="Q169" s="250">
        <f>ROUND(E169*P169,2)</f>
        <v>0</v>
      </c>
      <c r="R169" s="250"/>
      <c r="S169" s="250" t="s">
        <v>117</v>
      </c>
      <c r="T169" s="251" t="s">
        <v>118</v>
      </c>
      <c r="U169" s="224">
        <v>0</v>
      </c>
      <c r="V169" s="224">
        <f>ROUND(E169*U169,2)</f>
        <v>0</v>
      </c>
      <c r="W169" s="224"/>
      <c r="X169" s="224" t="s">
        <v>119</v>
      </c>
      <c r="Y169" s="215"/>
      <c r="Z169" s="215"/>
      <c r="AA169" s="215"/>
      <c r="AB169" s="215"/>
      <c r="AC169" s="215"/>
      <c r="AD169" s="215"/>
      <c r="AE169" s="215"/>
      <c r="AF169" s="215"/>
      <c r="AG169" s="215" t="s">
        <v>323</v>
      </c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x14ac:dyDescent="0.2">
      <c r="A170" s="232" t="s">
        <v>112</v>
      </c>
      <c r="B170" s="233" t="s">
        <v>84</v>
      </c>
      <c r="C170" s="253" t="s">
        <v>27</v>
      </c>
      <c r="D170" s="234"/>
      <c r="E170" s="235"/>
      <c r="F170" s="236"/>
      <c r="G170" s="236">
        <f>SUMIF(AG171:AG175,"&lt;&gt;NOR",G171:G175)</f>
        <v>0</v>
      </c>
      <c r="H170" s="236"/>
      <c r="I170" s="236">
        <f>SUM(I171:I175)</f>
        <v>0</v>
      </c>
      <c r="J170" s="236"/>
      <c r="K170" s="236">
        <f>SUM(K171:K175)</f>
        <v>0</v>
      </c>
      <c r="L170" s="236"/>
      <c r="M170" s="236">
        <f>SUM(M171:M175)</f>
        <v>0</v>
      </c>
      <c r="N170" s="236"/>
      <c r="O170" s="236">
        <f>SUM(O171:O175)</f>
        <v>0</v>
      </c>
      <c r="P170" s="236"/>
      <c r="Q170" s="236">
        <f>SUM(Q171:Q175)</f>
        <v>0</v>
      </c>
      <c r="R170" s="236"/>
      <c r="S170" s="236"/>
      <c r="T170" s="237"/>
      <c r="U170" s="231"/>
      <c r="V170" s="231">
        <f>SUM(V171:V175)</f>
        <v>0</v>
      </c>
      <c r="W170" s="231"/>
      <c r="X170" s="231"/>
      <c r="AG170" t="s">
        <v>113</v>
      </c>
    </row>
    <row r="171" spans="1:60" outlineLevel="1" x14ac:dyDescent="0.2">
      <c r="A171" s="245">
        <v>67</v>
      </c>
      <c r="B171" s="246" t="s">
        <v>332</v>
      </c>
      <c r="C171" s="259" t="s">
        <v>333</v>
      </c>
      <c r="D171" s="247" t="s">
        <v>334</v>
      </c>
      <c r="E171" s="248">
        <v>1</v>
      </c>
      <c r="F171" s="249"/>
      <c r="G171" s="250">
        <f>ROUND(E171*F171,2)</f>
        <v>0</v>
      </c>
      <c r="H171" s="249"/>
      <c r="I171" s="250">
        <f>ROUND(E171*H171,2)</f>
        <v>0</v>
      </c>
      <c r="J171" s="249"/>
      <c r="K171" s="250">
        <f>ROUND(E171*J171,2)</f>
        <v>0</v>
      </c>
      <c r="L171" s="250">
        <v>21</v>
      </c>
      <c r="M171" s="250">
        <f>G171*(1+L171/100)</f>
        <v>0</v>
      </c>
      <c r="N171" s="250">
        <v>0</v>
      </c>
      <c r="O171" s="250">
        <f>ROUND(E171*N171,2)</f>
        <v>0</v>
      </c>
      <c r="P171" s="250">
        <v>0</v>
      </c>
      <c r="Q171" s="250">
        <f>ROUND(E171*P171,2)</f>
        <v>0</v>
      </c>
      <c r="R171" s="250"/>
      <c r="S171" s="250" t="s">
        <v>117</v>
      </c>
      <c r="T171" s="251" t="s">
        <v>118</v>
      </c>
      <c r="U171" s="224">
        <v>0</v>
      </c>
      <c r="V171" s="224">
        <f>ROUND(E171*U171,2)</f>
        <v>0</v>
      </c>
      <c r="W171" s="224"/>
      <c r="X171" s="224" t="s">
        <v>335</v>
      </c>
      <c r="Y171" s="215"/>
      <c r="Z171" s="215"/>
      <c r="AA171" s="215"/>
      <c r="AB171" s="215"/>
      <c r="AC171" s="215"/>
      <c r="AD171" s="215"/>
      <c r="AE171" s="215"/>
      <c r="AF171" s="215"/>
      <c r="AG171" s="215" t="s">
        <v>336</v>
      </c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1" x14ac:dyDescent="0.2">
      <c r="A172" s="245">
        <v>68</v>
      </c>
      <c r="B172" s="246" t="s">
        <v>337</v>
      </c>
      <c r="C172" s="259" t="s">
        <v>338</v>
      </c>
      <c r="D172" s="247" t="s">
        <v>334</v>
      </c>
      <c r="E172" s="248">
        <v>1</v>
      </c>
      <c r="F172" s="249"/>
      <c r="G172" s="250">
        <f>ROUND(E172*F172,2)</f>
        <v>0</v>
      </c>
      <c r="H172" s="249"/>
      <c r="I172" s="250">
        <f>ROUND(E172*H172,2)</f>
        <v>0</v>
      </c>
      <c r="J172" s="249"/>
      <c r="K172" s="250">
        <f>ROUND(E172*J172,2)</f>
        <v>0</v>
      </c>
      <c r="L172" s="250">
        <v>21</v>
      </c>
      <c r="M172" s="250">
        <f>G172*(1+L172/100)</f>
        <v>0</v>
      </c>
      <c r="N172" s="250">
        <v>0</v>
      </c>
      <c r="O172" s="250">
        <f>ROUND(E172*N172,2)</f>
        <v>0</v>
      </c>
      <c r="P172" s="250">
        <v>0</v>
      </c>
      <c r="Q172" s="250">
        <f>ROUND(E172*P172,2)</f>
        <v>0</v>
      </c>
      <c r="R172" s="250"/>
      <c r="S172" s="250" t="s">
        <v>117</v>
      </c>
      <c r="T172" s="251" t="s">
        <v>118</v>
      </c>
      <c r="U172" s="224">
        <v>0</v>
      </c>
      <c r="V172" s="224">
        <f>ROUND(E172*U172,2)</f>
        <v>0</v>
      </c>
      <c r="W172" s="224"/>
      <c r="X172" s="224" t="s">
        <v>335</v>
      </c>
      <c r="Y172" s="215"/>
      <c r="Z172" s="215"/>
      <c r="AA172" s="215"/>
      <c r="AB172" s="215"/>
      <c r="AC172" s="215"/>
      <c r="AD172" s="215"/>
      <c r="AE172" s="215"/>
      <c r="AF172" s="215"/>
      <c r="AG172" s="215" t="s">
        <v>336</v>
      </c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">
      <c r="A173" s="245">
        <v>69</v>
      </c>
      <c r="B173" s="246" t="s">
        <v>339</v>
      </c>
      <c r="C173" s="259" t="s">
        <v>340</v>
      </c>
      <c r="D173" s="247" t="s">
        <v>334</v>
      </c>
      <c r="E173" s="248">
        <v>1</v>
      </c>
      <c r="F173" s="249"/>
      <c r="G173" s="250">
        <f>ROUND(E173*F173,2)</f>
        <v>0</v>
      </c>
      <c r="H173" s="249"/>
      <c r="I173" s="250">
        <f>ROUND(E173*H173,2)</f>
        <v>0</v>
      </c>
      <c r="J173" s="249"/>
      <c r="K173" s="250">
        <f>ROUND(E173*J173,2)</f>
        <v>0</v>
      </c>
      <c r="L173" s="250">
        <v>21</v>
      </c>
      <c r="M173" s="250">
        <f>G173*(1+L173/100)</f>
        <v>0</v>
      </c>
      <c r="N173" s="250">
        <v>0</v>
      </c>
      <c r="O173" s="250">
        <f>ROUND(E173*N173,2)</f>
        <v>0</v>
      </c>
      <c r="P173" s="250">
        <v>0</v>
      </c>
      <c r="Q173" s="250">
        <f>ROUND(E173*P173,2)</f>
        <v>0</v>
      </c>
      <c r="R173" s="250"/>
      <c r="S173" s="250" t="s">
        <v>117</v>
      </c>
      <c r="T173" s="251" t="s">
        <v>118</v>
      </c>
      <c r="U173" s="224">
        <v>0</v>
      </c>
      <c r="V173" s="224">
        <f>ROUND(E173*U173,2)</f>
        <v>0</v>
      </c>
      <c r="W173" s="224"/>
      <c r="X173" s="224" t="s">
        <v>335</v>
      </c>
      <c r="Y173" s="215"/>
      <c r="Z173" s="215"/>
      <c r="AA173" s="215"/>
      <c r="AB173" s="215"/>
      <c r="AC173" s="215"/>
      <c r="AD173" s="215"/>
      <c r="AE173" s="215"/>
      <c r="AF173" s="215"/>
      <c r="AG173" s="215" t="s">
        <v>336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1" x14ac:dyDescent="0.2">
      <c r="A174" s="245">
        <v>70</v>
      </c>
      <c r="B174" s="246" t="s">
        <v>341</v>
      </c>
      <c r="C174" s="259" t="s">
        <v>342</v>
      </c>
      <c r="D174" s="247" t="s">
        <v>334</v>
      </c>
      <c r="E174" s="248">
        <v>1</v>
      </c>
      <c r="F174" s="249"/>
      <c r="G174" s="250">
        <f>ROUND(E174*F174,2)</f>
        <v>0</v>
      </c>
      <c r="H174" s="249"/>
      <c r="I174" s="250">
        <f>ROUND(E174*H174,2)</f>
        <v>0</v>
      </c>
      <c r="J174" s="249"/>
      <c r="K174" s="250">
        <f>ROUND(E174*J174,2)</f>
        <v>0</v>
      </c>
      <c r="L174" s="250">
        <v>21</v>
      </c>
      <c r="M174" s="250">
        <f>G174*(1+L174/100)</f>
        <v>0</v>
      </c>
      <c r="N174" s="250">
        <v>0</v>
      </c>
      <c r="O174" s="250">
        <f>ROUND(E174*N174,2)</f>
        <v>0</v>
      </c>
      <c r="P174" s="250">
        <v>0</v>
      </c>
      <c r="Q174" s="250">
        <f>ROUND(E174*P174,2)</f>
        <v>0</v>
      </c>
      <c r="R174" s="250"/>
      <c r="S174" s="250" t="s">
        <v>117</v>
      </c>
      <c r="T174" s="251" t="s">
        <v>118</v>
      </c>
      <c r="U174" s="224">
        <v>0</v>
      </c>
      <c r="V174" s="224">
        <f>ROUND(E174*U174,2)</f>
        <v>0</v>
      </c>
      <c r="W174" s="224"/>
      <c r="X174" s="224" t="s">
        <v>335</v>
      </c>
      <c r="Y174" s="215"/>
      <c r="Z174" s="215"/>
      <c r="AA174" s="215"/>
      <c r="AB174" s="215"/>
      <c r="AC174" s="215"/>
      <c r="AD174" s="215"/>
      <c r="AE174" s="215"/>
      <c r="AF174" s="215"/>
      <c r="AG174" s="215" t="s">
        <v>336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1" x14ac:dyDescent="0.2">
      <c r="A175" s="238">
        <v>71</v>
      </c>
      <c r="B175" s="239" t="s">
        <v>343</v>
      </c>
      <c r="C175" s="254" t="s">
        <v>344</v>
      </c>
      <c r="D175" s="240" t="s">
        <v>334</v>
      </c>
      <c r="E175" s="241">
        <v>1</v>
      </c>
      <c r="F175" s="242"/>
      <c r="G175" s="243">
        <f>ROUND(E175*F175,2)</f>
        <v>0</v>
      </c>
      <c r="H175" s="242"/>
      <c r="I175" s="243">
        <f>ROUND(E175*H175,2)</f>
        <v>0</v>
      </c>
      <c r="J175" s="242"/>
      <c r="K175" s="243">
        <f>ROUND(E175*J175,2)</f>
        <v>0</v>
      </c>
      <c r="L175" s="243">
        <v>21</v>
      </c>
      <c r="M175" s="243">
        <f>G175*(1+L175/100)</f>
        <v>0</v>
      </c>
      <c r="N175" s="243">
        <v>0</v>
      </c>
      <c r="O175" s="243">
        <f>ROUND(E175*N175,2)</f>
        <v>0</v>
      </c>
      <c r="P175" s="243">
        <v>0</v>
      </c>
      <c r="Q175" s="243">
        <f>ROUND(E175*P175,2)</f>
        <v>0</v>
      </c>
      <c r="R175" s="243"/>
      <c r="S175" s="243" t="s">
        <v>117</v>
      </c>
      <c r="T175" s="244" t="s">
        <v>118</v>
      </c>
      <c r="U175" s="224">
        <v>0</v>
      </c>
      <c r="V175" s="224">
        <f>ROUND(E175*U175,2)</f>
        <v>0</v>
      </c>
      <c r="W175" s="224"/>
      <c r="X175" s="224" t="s">
        <v>335</v>
      </c>
      <c r="Y175" s="215"/>
      <c r="Z175" s="215"/>
      <c r="AA175" s="215"/>
      <c r="AB175" s="215"/>
      <c r="AC175" s="215"/>
      <c r="AD175" s="215"/>
      <c r="AE175" s="215"/>
      <c r="AF175" s="215"/>
      <c r="AG175" s="215" t="s">
        <v>336</v>
      </c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x14ac:dyDescent="0.2">
      <c r="A176" s="3"/>
      <c r="B176" s="4"/>
      <c r="C176" s="260"/>
      <c r="D176" s="6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AE176">
        <v>15</v>
      </c>
      <c r="AF176">
        <v>21</v>
      </c>
      <c r="AG176" t="s">
        <v>99</v>
      </c>
    </row>
    <row r="177" spans="1:33" x14ac:dyDescent="0.2">
      <c r="A177" s="218"/>
      <c r="B177" s="219" t="s">
        <v>29</v>
      </c>
      <c r="C177" s="261"/>
      <c r="D177" s="220"/>
      <c r="E177" s="221"/>
      <c r="F177" s="221"/>
      <c r="G177" s="252">
        <f>G8+G76+G81+G103+G117+G124+G128+G135+G137+G143+G153+G157+G164+G170</f>
        <v>0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AE177">
        <f>SUMIF(L7:L175,AE176,G7:G175)</f>
        <v>0</v>
      </c>
      <c r="AF177">
        <f>SUMIF(L7:L175,AF176,G7:G175)</f>
        <v>0</v>
      </c>
      <c r="AG177" t="s">
        <v>345</v>
      </c>
    </row>
    <row r="178" spans="1:33" x14ac:dyDescent="0.2">
      <c r="C178" s="262"/>
      <c r="D178" s="10"/>
      <c r="AG178" t="s">
        <v>346</v>
      </c>
    </row>
    <row r="179" spans="1:33" x14ac:dyDescent="0.2">
      <c r="D179" s="10"/>
    </row>
    <row r="180" spans="1:33" x14ac:dyDescent="0.2">
      <c r="D180" s="10"/>
    </row>
    <row r="181" spans="1:33" x14ac:dyDescent="0.2">
      <c r="D181" s="10"/>
    </row>
    <row r="182" spans="1:33" x14ac:dyDescent="0.2">
      <c r="D182" s="10"/>
    </row>
    <row r="183" spans="1:33" x14ac:dyDescent="0.2">
      <c r="D183" s="10"/>
    </row>
    <row r="184" spans="1:33" x14ac:dyDescent="0.2">
      <c r="D184" s="10"/>
    </row>
    <row r="185" spans="1:33" x14ac:dyDescent="0.2">
      <c r="D185" s="10"/>
    </row>
    <row r="186" spans="1:33" x14ac:dyDescent="0.2">
      <c r="D186" s="10"/>
    </row>
    <row r="187" spans="1:33" x14ac:dyDescent="0.2">
      <c r="D187" s="10"/>
    </row>
    <row r="188" spans="1:33" x14ac:dyDescent="0.2">
      <c r="D188" s="10"/>
    </row>
    <row r="189" spans="1:33" x14ac:dyDescent="0.2">
      <c r="D189" s="10"/>
    </row>
    <row r="190" spans="1:33" x14ac:dyDescent="0.2">
      <c r="D190" s="10"/>
    </row>
    <row r="191" spans="1:33" x14ac:dyDescent="0.2">
      <c r="D191" s="10"/>
    </row>
    <row r="192" spans="1:33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rERGv1/mTQc3nJNvvtmIEniso7E1fkjCw+/SXnoURyBm1VlR8YqOBwzHUe3PAe/cxe5v1cNVibLIVdkacQb0Q==" saltValue="Brdws2sKNyVQrkjQV4isYQ==" spinCount="100000" sheet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SO-01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SO-01 Pol'!Názvy_tisku</vt:lpstr>
      <vt:lpstr>oadresa</vt:lpstr>
      <vt:lpstr>Stavba!Objednatel</vt:lpstr>
      <vt:lpstr>Stavba!Objekt</vt:lpstr>
      <vt:lpstr>'01 SO-01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Tihelková Lenka</dc:creator>
  <cp:lastModifiedBy>Tihelková Lenka</cp:lastModifiedBy>
  <cp:lastPrinted>2019-03-19T12:27:02Z</cp:lastPrinted>
  <dcterms:created xsi:type="dcterms:W3CDTF">2009-04-08T07:15:50Z</dcterms:created>
  <dcterms:modified xsi:type="dcterms:W3CDTF">2020-10-22T05:58:53Z</dcterms:modified>
</cp:coreProperties>
</file>